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1"/>
  </bookViews>
  <sheets>
    <sheet name="CUADRO COMPARATIVO PPTO 2014" sheetId="1" r:id="rId1"/>
    <sheet name="PLAN ANUAL ADQUISICIONES 2014" sheetId="2" r:id="rId2"/>
    <sheet name=" ADIC 30-06-2014 CONTRALORIA" sheetId="3" r:id="rId3"/>
  </sheets>
  <definedNames>
    <definedName name="_xlnm._FilterDatabase" localSheetId="2" hidden="1">' ADIC 30-06-2014 CONTRALORIA'!$A$4:$M$21</definedName>
    <definedName name="_xlnm._FilterDatabase" localSheetId="1" hidden="1">'PLAN ANUAL ADQUISICIONES 2014'!$A$3:$Q$134</definedName>
    <definedName name="_xlnm.Print_Area" localSheetId="0">'CUADRO COMPARATIVO PPTO 2014'!$A$1:$G$45</definedName>
    <definedName name="_xlnm.Print_Area" localSheetId="1">'PLAN ANUAL ADQUISICIONES 2014'!$A$1:$Q$134</definedName>
    <definedName name="_xlnm.Print_Titles" localSheetId="1">'PLAN ANUAL ADQUISICIONES 2014'!$3:$3</definedName>
  </definedNames>
  <calcPr fullCalcOnLoad="1"/>
</workbook>
</file>

<file path=xl/sharedStrings.xml><?xml version="1.0" encoding="utf-8"?>
<sst xmlns="http://schemas.openxmlformats.org/spreadsheetml/2006/main" count="1286" uniqueCount="573">
  <si>
    <t xml:space="preserve">VR. ESTIMADO INCLUIDO IVA 2014
</t>
  </si>
  <si>
    <t>FECHA ESTIMADA DE SUSCRIPCIÓN
(dd-mm-aaaa)</t>
  </si>
  <si>
    <t>FECHA ESTIMADA DE INICIO CONTRATO
(dd-mm-aaaa)</t>
  </si>
  <si>
    <t>FECHA ESTIMADA DE TERMINACIÓN CONTRATO
(dd-mm-aaaa)</t>
  </si>
  <si>
    <t>CONSOLIDADO PLAN ANUAL DE ADQUISICIONES DE BIENES OBRAS Y SERVICIOS, VIGENCIA 2014</t>
  </si>
  <si>
    <t>CONTRALORÍA DE BOGOTÁ, D.C.      UNIDAD EJECUTORA 01</t>
  </si>
  <si>
    <t>25101503 Producto : Carros</t>
  </si>
  <si>
    <t>72101507
Servicio de mantenimiento de edificios</t>
  </si>
  <si>
    <t>72101509
Servicio de mantenimiento o reparación de equipos y sistemas de protección contra incendios</t>
  </si>
  <si>
    <t>72151514
Servicio de mantenimiento de energía de emergencia o de reserva</t>
  </si>
  <si>
    <t>81101505 Producto : Ingeniería estructural
81101508 Producto : Ingeniería arquitectónica
72101507
Servicio de mantenimiento de edificios</t>
  </si>
  <si>
    <t>81101505 Producto : Ingeniería estructural
81101508 Producto : Ingeniería arquitectónica
72101507
Servicio de mantenimiento de edificios</t>
  </si>
  <si>
    <t>81101505 Producto : Ingeniería estructural
81101508 Producto : Ingeniería arquitectónica
81101515 Producto : Ingeniería de infraestructura de instalaciones o fábricas</t>
  </si>
  <si>
    <t>43232915
Software de interconectividad de plataformas</t>
  </si>
  <si>
    <t>24111503
Bolsas plásticas
44111615
Bolsas de depósito
47121701
Bolsas de basura</t>
  </si>
  <si>
    <t>86131501
Estudios de teatro
90131501
Actuaciones u obras teatrales</t>
  </si>
  <si>
    <t xml:space="preserve">24102005
Sistemas automatizados de almacenaje o recuperación
43233415
Software de respaldo o archivo
</t>
  </si>
  <si>
    <t>Contratar servicios especializados para la realización de un estudio sociodemográfico de los funcionarios de la Contraloría</t>
  </si>
  <si>
    <t xml:space="preserve">Contratar la prestación de servicios (logística,almuerzo, transporte) para la ejecución del Cierre de Gestión de la Contraloría de Bogotá . </t>
  </si>
  <si>
    <t xml:space="preserve">El Cierre de Gestión como actividad contenida en el Programa de Bienestar  tiene como objetivo socializar y evaluar por parte de la Administración los resultados de la gestión institucional durante el año 2014. </t>
  </si>
  <si>
    <t>SERVICIOS PERSONALES INDIRECTOS</t>
  </si>
  <si>
    <t>Honorarios Entidad</t>
  </si>
  <si>
    <t>Diplomado de configuración de hallazgo fiscal (84 horas para 40 personas)</t>
  </si>
  <si>
    <t>Solicitud del Desdpacho de la Contralora Auxiliar, con el fin de disminuir el indice de devoluciones de hallazgos por parte del Proceso de Responsabilidad Fiscal</t>
  </si>
  <si>
    <t>Diplomado Auiditoria Fiscal Ambiental (120 horas para 30 personas)</t>
  </si>
  <si>
    <t>Mejoramiento de las competencias laborales de los funcionarios  de la Contraloría de Bogotá, D.C.</t>
  </si>
  <si>
    <t>Diplomado en Control Fiscal Urbano (120 horas para 30 personas)</t>
  </si>
  <si>
    <t>Diplomado en contratación privada y estructura jurídica de las Empresas mixtas (96 horas para 30 personas)</t>
  </si>
  <si>
    <t>Inscripción a Seminarios, Talleres, Foros, relacionados con temas de control fiscal o afines</t>
  </si>
  <si>
    <t>81111801
Seguridad de los computadores, redes o internet
81112501</t>
  </si>
  <si>
    <t>Mínima cuantía</t>
  </si>
  <si>
    <t>Dotar tanto el consultorio médico como a los Brigadistas de los elementos necesarios para la prestación de primeros auxilios y la atención de las consultas médicas</t>
  </si>
  <si>
    <t>Adquisición de seis (6) carros plásticos transportadores</t>
  </si>
  <si>
    <t xml:space="preserve">Prevenir el riesgo ergonómico en los funcionarios que manipulan cajas de hojas de vida y procesos </t>
  </si>
  <si>
    <t>Adquisición de elementos ergonómicos y de confort  (reposapies, bases para monitor y otros)</t>
  </si>
  <si>
    <t>Promover y prevenir el riesgo ergonómico</t>
  </si>
  <si>
    <t>La Resolución Reglamentaria 032 de noviembre 30 de 2011 reglamenta el Programa de Estímulos, Incentivos y Reconocimiento para los servidores públicos de la Contraloría de Bogotá, D.C. y entre sus objetivos está el de reconocer y premiar los resultados del desempeño en niveles de excelencia para el mejor servidor público de Carrera Administrativa en cada uno de sus diferentes niveles, mejor empleado de la entidad de libre nombramiento y remoción y mejores equipos de trabajo.</t>
  </si>
  <si>
    <t>Contratar la  prestación del servicio para la preproducción, producción y posproducción de una pieza comunicacional audiovisual.</t>
  </si>
  <si>
    <t>Compra venta</t>
  </si>
  <si>
    <t>Mantenimiento preventivo y correctivo integral con el suministro de repuestos para (14) vehículos de propiedad de la Contraloría de Bogotá, y por los que llegare a ser legalmente responsable.</t>
  </si>
  <si>
    <t>Contratar la adquisición de insumos para la impresión de dos (2) ediciones de la revista Bogotá Económica, un (1) Informe de Gestión de la CB y volantes.</t>
  </si>
  <si>
    <t>Protección de la plataforma tecnológica de la entidad, adoptandola a los requerimientos y necesidades actuales de seguridad y conectividad que los equipos y elementos requieren para mantener protegida a la Contraloría de Bogotá de ataques que atenten contra la seguridad y la disponibilidad de los sistemas de información.</t>
  </si>
  <si>
    <t>Conforme al proceso de modernización que se adelanta y con la tecnología que se adquirió en el 2013, se requiere protegerla de los accesos no autorizados a nivel fisico y lógico.</t>
  </si>
  <si>
    <t>Según el diagnostico emitido por el Archivo Distrital, se hace necesario realizar las obras de remodelacion, adecuacion de espacios optimos en funcion del cumplimiento de los estándares de calidad, requerido para la disposición.</t>
  </si>
  <si>
    <t xml:space="preserve">Se hace necesario realizar las obras de mantenimiento y remodelacion de baños, cambio de pisos, cambio de pisos, pintura general en paredes y cielo rasos, arreglo de fachada, cambio de cubierta, cambio de canales y bajantes de aguas lluvias, con el proposito de fortalecer la funcion del control fiscal de la entidad. </t>
  </si>
  <si>
    <t>APOYO AL DESPACHO</t>
  </si>
  <si>
    <t>Como acuerdo del pliego de Negociación Colectiva se acordó realizar un diagnóstico sociodemográfico de los funcionarios de la Contraloría.</t>
  </si>
  <si>
    <t>Prestar el apoyo en la parte médica al SG-SST, garantizando un trabajo insterdisciplinario en el GG-SST.  Así mismo para la realización de los exámenes médicos ocupacionales.</t>
  </si>
  <si>
    <t>Es necesario contextualizar y sensibilizar hacia las actividades a realizar durante el evento, en relación con los riesgos laborales</t>
  </si>
  <si>
    <t>Compraventa</t>
  </si>
  <si>
    <t>Compra, planeación, estructuración, instalación y configuración y/o actualización de lícencias de antivirus para los computadores y Anti - spam para buzones, de propiedad de la Contraloría de Bogotá.</t>
  </si>
  <si>
    <t>SUDIRECCIÓN DE CAPACITACIÓN Y COOPERACIÓN TÉCNICA</t>
  </si>
  <si>
    <t>Hacen parte de una estrategia de comunicación interna y externa para comunicar a nuestros clientes, campañas o eventos.</t>
  </si>
  <si>
    <t xml:space="preserve">META 5
Transporte y entrega de residuos peligrosos - toneres usados y luminarias - generados en el año, dándole cumplimiento a la normativa ambiental y garantizando su adecuada disposición final.
</t>
  </si>
  <si>
    <t>META 7: 
Organizar 2000 metros lineales del fondo documental.</t>
  </si>
  <si>
    <t>El último sábado del mes de abril se celebra anualmente el Día de los niños a nivel nacional. En la Contraloría de Bogotá históricamente se ha festejado esta fecha.</t>
  </si>
  <si>
    <t>Es importante tener un registro de la información presentada a la opinión pública a través de los medios de comunicación sobre la gestión de la Contraloría de Bogotá.</t>
  </si>
  <si>
    <t>CÓDIGO UNSPSC</t>
  </si>
  <si>
    <t>Dentro de las actividades más solicitadas y de mayor interés para los funcionarios de la Contraloría están las Vacaciones Recreativas, las cuales hacen parte del Programa de Bienestar.  El Programa está dirigido a  50 niños de 6 a 12 años y 40 adolescentes de 13 a 17 años. El costo total aproximado de las vacaciones de julio y diciembre es de $120.000.000; la entidad pagará el 70% equivalente a $84.000.000 y los funcionarios el 30% equivalente a $36.000.000</t>
  </si>
  <si>
    <t>Se hace necesario contratar los servicios de entrenadores deportivos de baloncesto, fútbol y voleibol para los deportistas que representen a la entidad en torneos interinstitucionales.</t>
  </si>
  <si>
    <t>Se contratará el servicio de transporte para el traslado de los funcionarios a la ciudad de Girardot con ocasión de las XXVIII Olimpiadas Internas.</t>
  </si>
  <si>
    <t>En el mes de septiembre de 2014 se realizarán las XXVIII Olimpiadas Internas y de Integración Cultural; para el traslado de los funcionarios y familia se requiere contratar transporte</t>
  </si>
  <si>
    <t>Prestar los servicios profesionales en la asesoría y desarrollo de los temas de recolección, barrido y limpieza del nuevo modelo de aseo de la administración distrital y su análisis al modelo financiero.</t>
  </si>
  <si>
    <t>Para el cumplimiento de las normas archivisticas del archivo central y dependencias de la entidad se tiene el proposito de que los documentos se archiven de manera uniforme estandarizada y mejorando la presentacion fisica del archivo en pos de la buena imagen de la Contraloría de Bogotá.</t>
  </si>
  <si>
    <t>Suministrar el combustible para el rodamiento del parque automotor de la Contraloría de Bogotá.</t>
  </si>
  <si>
    <t>Suministrar aceites, lubricantes, refrigerantes, filtros para el normal mantenimiento y funcionamiento del parque automotor de la Contraloría de Bogotá.</t>
  </si>
  <si>
    <t>Contratar el servicio de monitoreo de medios de prensa, radio, televisión e Internet para la Contraloría de Bogotá</t>
  </si>
  <si>
    <t>Concurso de Méritos</t>
  </si>
  <si>
    <t>15101506 Producto : Gasolina
15101505 Producto : Combustible diesel
78181701 Producto : Servicio de abastecimiento de combustible para vehículos</t>
  </si>
  <si>
    <t>43201503
Procesadores de unidad de procesamiento central cpu
81112001
Servicio de procesamiento de datos en línea
73171512
Servicios de fabricación de computadores electrónicos o equipos de procesamiento de datos</t>
  </si>
  <si>
    <t>78102203
Servicios de envío, recogida o entrega de correo</t>
  </si>
  <si>
    <t>Contratar los servicios profesionales especializados para apoyar los procesos de contratación en la Subdirección de Bienestar Social de la Contraloría de Bogotá.</t>
  </si>
  <si>
    <t>VIGILANCIA DE LAS SEDES DE LA CONTRALORÍA</t>
  </si>
  <si>
    <t>ARRENDAMIENTOS DE PARQUEADEROS LOTERIA BOGOTÁ</t>
  </si>
  <si>
    <t>Prestación de servicios profesionales para la elaboración de las fichas de valoración documental de la Contraloría de Bogotá.</t>
  </si>
  <si>
    <t>Se requiere un profesional idóneo, con experiencia en las áreas administrativas y financieras con conocimientos en Control Interno y experticia en la implementación, ejecucióm evaluación, capacitación y seguimiento del Sistema de Control Interno y Sistema de Gestión de Calidad, con práctica en entidades del setor público y experiencia en capacitación.</t>
  </si>
  <si>
    <t>OFICINA DE CONTROL INTERNO</t>
  </si>
  <si>
    <t>META 5
Adquisición de 5.000 bolsas biodegradables para separación en la fuente, un (1) kit de derrames, una balanza para pesar residuos peligrosos, un (1) extintor y demás elementos necesarios para garantizar la adecuada gestión y disposición de residuos.</t>
  </si>
  <si>
    <t>Atender la necesidad de desplazamiento de los directivos y/o funcionarios de la Contraloría de Bogotá.
Apoyo al Despacho solicitó $130.000.000, de los cuales $60 millones son para pasajes y $70 millones para viáticos.</t>
  </si>
  <si>
    <t>81112205
Mantenimiento de software de sistemas de gestión de bases de datos
80111711
Desarrolladores de software de tecnologías de la información permanentes</t>
  </si>
  <si>
    <t>Se requiere cumplir con los requerimientos técnicos exigidos en las normas internacionales para centros de tecnología de los cuales adolece actualmente la entidad.</t>
  </si>
  <si>
    <t>72151605
Servicio de cableado para video, datos y voz.
43221525
Sistemas de intercomunicación</t>
  </si>
  <si>
    <t>Prestación de servicios  profesionales a la Contraloría de Bogotá en la asesoría y desarrollo en los temas de implementatación, ejecución, evaluación, capacitación y seguimiento del Sistema de Control Interno y Sistema de Gestión de Calidad.</t>
  </si>
  <si>
    <t>Consolidó:  Maribel Chacón Moreno Funcionaria Dirección Administrativa y Financiera</t>
  </si>
  <si>
    <t>Impuestos, Tasas, Contribuciones, Derechos y Multas</t>
  </si>
  <si>
    <t>Adquisición de Bienes</t>
  </si>
  <si>
    <t>DEPENDENCIA QUE GENERA LA NECESIDAD</t>
  </si>
  <si>
    <t>DIRECCIÓN ADMINISTRATIVA Y FINANCIERA</t>
  </si>
  <si>
    <t>Honorarios entidad</t>
  </si>
  <si>
    <t>Adquisición de Servicios</t>
  </si>
  <si>
    <t>Promoción Institucional</t>
  </si>
  <si>
    <t>3311403240-770</t>
  </si>
  <si>
    <t>Control social a la gestión pública</t>
  </si>
  <si>
    <t>TOTAL PRESUPUESTO UNIDAD 01</t>
  </si>
  <si>
    <t>TIPO DE CONTRATO
(Según el objeto)</t>
  </si>
  <si>
    <t>DURACIÓN 
(Días)</t>
  </si>
  <si>
    <t>OBJETO A CONTRATAR
(Cantidad y Descripción)</t>
  </si>
  <si>
    <t>CÓDIGO RUBRO PRESUPUESTAL</t>
  </si>
  <si>
    <t>33</t>
  </si>
  <si>
    <t>Suministro</t>
  </si>
  <si>
    <t>Contribuir a la prevención del estrés laboral y otros aspectos relacionados con los riesgos psicosociales y ergonómicos; así como cardiovasculares</t>
  </si>
  <si>
    <t>Prestación del Servicio Registro del Certificado Digital para ejecución de Subastas Electrónicas</t>
  </si>
  <si>
    <t>43232705
Software de navegador de internet
43223206
Puerta de enlace de internet inalámbrico
43233510
Software de servicios de internet para móviles
81111510
Servicios de desarrollo de aplicaciones para servidores de internet / intranet</t>
  </si>
  <si>
    <t>81111801
Seguridad de los computadores, redes o internet</t>
  </si>
  <si>
    <t>81111509
Servicios de desarrollo de aplicaciones para clientes de internet / intranet</t>
  </si>
  <si>
    <t>81111805
Mantenimiento o soporte de sistemas patentados o autorizados.
81102702
Servicio de ingeniería y diseño para sistemas de control de procesos
81111509
Servicios de desarrollo de aplicaciones para clientes de internet / intranet</t>
  </si>
  <si>
    <t>81101707
Mantenimiento de equipos de impresión</t>
  </si>
  <si>
    <t>81141902
Servicio de investigación y desarrollo de aplicaciones o tecnología</t>
  </si>
  <si>
    <t>81112501
Servicio de licencias del software del computador</t>
  </si>
  <si>
    <t>Prestación de servicios especializados para la realización de caminatas ecológicas a los funcionarios y familiares de la Contraloría de Bogotá.</t>
  </si>
  <si>
    <t>Contratar la compra de chalecos distintivos para el Grupo de Gestión de la Seguridad y Salud en el Trabajo/ GG-SST, el COPASO, el Comité de Convivencia Laboral, los líderes de Promoción y Prevención, Brigadistas y para el comando de incidentes críticos.</t>
  </si>
  <si>
    <t>Dar cumplimiento a lo reglamentado en el sistema de gestión de la seguridad y salud en el trabajo, para lo cual se hace necesario proveer a cada uno de los brigadistas, miembros del Comité paritario de salud ocupacional, líderes de promoción y prevención, miembros del comité de convivencia laboral y a los integrantes del grupo de gestión de la seguridad y salud en el trabajo de un chaleco distintivo para su identificación.</t>
  </si>
  <si>
    <t>Contratar la elaboración de material pedagógico para el Sistema de Gestión de la Seguridad y Salud en el Trabajo de la Contraloría de Bogotá, D.C. de conformidad a las especificaciones técnicas.</t>
  </si>
  <si>
    <t>Con el fin de promover la prevención del riesgo psicosocial en el trabajo, se requiere contratar la elaboración de material pedagógico, como portapendones, señales autoadhesivas, portanotas, placas y móviles en   poliestireno, atendiendo todas las sedes, dependencias y grupos de trabajo con que cuenta la entidad.</t>
  </si>
  <si>
    <t>Contratación Directa</t>
  </si>
  <si>
    <t>Cumplimiento del Plan de Acción PIGA 2014</t>
  </si>
  <si>
    <t xml:space="preserve">Prestación del Servicio de Almacenamiento externo y Custodia de medios magnéticos </t>
  </si>
  <si>
    <t>Se hace necesario realizar las obras de reforzamiento estructural de las Sedes Desarrollo Local y Control Interno (Asuntos Disciplinarios) de conformidad con el estudio de vulnerabilidad sísmica y cumplimiento de la norma sísmica colombiana y los decretos reglamentarios y licencia de construcción y reconocimiento, con el proposito de fortalecer la funcion del control fiscal de la Entidad y garantizar salvaguardar la vida de los funcionarios en la posible ocurrencia de un sismo.</t>
  </si>
  <si>
    <t>Se requiere efectuar la Identificacion, organización, clasificación y depuración de 2000 metros lineales del fondo documental de la Contraloría de Bogotá.</t>
  </si>
  <si>
    <t>Cursos cortos de formación en temas relacionados con el Control Fiscal
Acciones de formación para el fortalecimiento de las competencias de los funcionarios de la Contraloría de Bogotá, D.C.</t>
  </si>
  <si>
    <t>Mínima Cuantía</t>
  </si>
  <si>
    <t>Mantener los extintores de la entidad en óptimas condiciones de uso, ante posibles conatos de incendio</t>
  </si>
  <si>
    <t xml:space="preserve">90121502
Agencias de viajes
78111502
Viajes en aviones comerciales
</t>
  </si>
  <si>
    <t>Selección Abreviada Subasta Inversa</t>
  </si>
  <si>
    <t>Cumplimiento de la normatividad vigente, contribuyendo al bienestar de los funionarios.</t>
  </si>
  <si>
    <t>prestacion del servicio del correo certificado urbano nacional e internacional.</t>
  </si>
  <si>
    <t>Prestacion del servicio de correspondencia ordinaria incluida recoleccion transporte y entrega de correspondencia ordinaria externa.</t>
  </si>
  <si>
    <t>85122101
Servicios de fisioterapia
85122102
Servicios de terapia ocupacional</t>
  </si>
  <si>
    <t>De acuerdo a lo establecido en el Decreto 1227 de 2005 se debe realizar el Programa de Prepensionados en la Contraloría. Para el 2014 se realizará un programa de (3) tres días para treinta (30)  funcionarios prepensionados o próximos a su jubilación, que incluya  inducción al programa y entrevistas individuales previamente al inicio del desarrollo del programa. Para el 1º. Día se realizarán talleres con la temática dimensión psicológica, dimensión socio – familiar y dimensión física. Para el 2º. Día se tratará la dimensión legal  y económica. El 3º. Día,  una salida de integración para los 30 funcionarios participantes con un  familiar acompañante. (Se incluye almuerzo, refrigerios y transporte para la salida recreativa).</t>
  </si>
  <si>
    <t>DIRECCIÓN DE PARTICIPACIÓN CIUDADANA Y DESARROLLO LOCAL</t>
  </si>
  <si>
    <t>Licitación Pública</t>
  </si>
  <si>
    <t xml:space="preserve">Coadyuvar al posicionamiento de la imagen institucional de la CB en las distintas localidades.  </t>
  </si>
  <si>
    <t>El video que existe se produjo en septiembre de 2007, por lo que es necesario actualizarlo con imágenes actuales y de acuerdo al Plan Estratégico de la actual administración.</t>
  </si>
  <si>
    <t>81112205
Mantenimiento de software de sistemas de gestión de bases de datos
81112218
Aplicaciones para el mantenimiento de software.</t>
  </si>
  <si>
    <t>Realizar actividades pedagógicas orientadas a la formación en control social ejecutando los mecanismos de interacción,  de control social y las acciones ciudadanas especiales enfocadas a un control fiscal con participación ciudadana, con los bienes y servicion inherentes, necesarios y la medición de satisfacción de los clientes, así:
META 1. Desarrollar pedagogía social, formativa e ilustrativa $195.000.000.
META 2. Realizar acciones ciudadanas especiales $195.000.000
META 3. Utilizar los medios locales de comunicación $90.000.000</t>
  </si>
  <si>
    <t>31201</t>
  </si>
  <si>
    <t>Materiales y suministros</t>
  </si>
  <si>
    <t>Combustibles Lubricantes y Llantas</t>
  </si>
  <si>
    <t>Mantenimiento de las impresoras y scaners de la entidad</t>
  </si>
  <si>
    <t xml:space="preserve">Mantener en buen estado de funcionamiento las impresoras de la entidad </t>
  </si>
  <si>
    <t>Seguros Entidad</t>
  </si>
  <si>
    <t>80141902
Reuniones y eventos
80141607
Gestión de eventos</t>
  </si>
  <si>
    <t>80131502
Arrendamiento de instalaciones comerciales o industriales
56101700 Clase : Muebles de oficina</t>
  </si>
  <si>
    <t>93141610
Estudios demográficos
93141511
Estudios de grupos sociales o servicios relacionados</t>
  </si>
  <si>
    <t>14111608
Certificados de regalo
60141115
Kits de juegos
53101901
Trajes para niño
53101903
Trajes para niña
53101905
Trajes para bebé</t>
  </si>
  <si>
    <t>ADQUISICION DE GRABADORA TIPO PERIODISMO QUE TRANSCRIBA A TEXTO.</t>
  </si>
  <si>
    <t>52161535
Grabadoras de voz digitales</t>
  </si>
  <si>
    <t>44103202 Producto : Máquinas estampadoras de tiempo</t>
  </si>
  <si>
    <t>55101531
Códigos (legales)
83121703
Servicios relacionados con el internet
81112101
Proveedores de servicio de internet (psi)</t>
  </si>
  <si>
    <t>Prestar los servicios profesionales a la Contraloría de Bogotá, Dirección de Participación Ciudadana y Desarrollo Local en actividades encaminadas a fortalecer el proceso de elección, posesión y desarrollo de funciones de Contralores estudiantiles, en coordinación con los Gerentes Locales.</t>
  </si>
  <si>
    <t>En cumplimiento a los Lineamientos y Normatividad establecidos por la CDS y dado a que es necesario establecer la carta de navegación en materia de TICS, se requiere contar con el documento PETIC</t>
  </si>
  <si>
    <t>43232408
Software de desarrollo de plataformas web
43232915
Software de interconectividad de plataformas</t>
  </si>
  <si>
    <t>Tener el apoyo tecnico y juridico para la contratación, control y seguimiento del programa de seguros de la entidad</t>
  </si>
  <si>
    <t>80121601
Servicios legales sobre competencia o regulaciones gubernamentales</t>
  </si>
  <si>
    <t>81111504 Servicios de programación de aplicaciones</t>
  </si>
  <si>
    <t>Se requiere garantizar la continuidad y sostenibilidad a la conectividad por medio de canales de acceso a Internet y intercomunicación entre las diferentes sedes de la Contraloría</t>
  </si>
  <si>
    <t>Servicios de desarrollo de aplicaciones para servidores de internet / intranet</t>
  </si>
  <si>
    <t>Viáticos y gastos de viaje</t>
  </si>
  <si>
    <t>Bienestar e Incentivos</t>
  </si>
  <si>
    <t xml:space="preserve">ES NECESARIA PARA LA ELABORACION DE LAS ACTAS DE JUNTAS DE COMPRAS Y LICITACIONES </t>
  </si>
  <si>
    <t>Mantener la capacidad institucional para la prestación de primeros auxilios médicos, disminuyendo así el ausentismo y amparando a los funcionarios ante las urgencias y emergencias médicas durante la jornada laboral.</t>
  </si>
  <si>
    <t>Se requiere contar con los servicios profesionales de un (1) especialista en proyectos de Desarrollo, que contribuya al fortalecimiento y posicionamiento del valor de ser Contralor Estudiantil.</t>
  </si>
  <si>
    <t xml:space="preserve">Demtro de las opciones de ejecución de procesos de convocatoria pública, la Agencia Nacional de Contratación Pública,  incluye dentro de sus lineamientos el desarrollo de Subastas Inversas ELECTRONICAS,  por cuanto facilita, agiliza y optimiza dicho proceso de selcción.  Dentro del Proceso de modernización de la Contraloría </t>
  </si>
  <si>
    <t>META 5
Servicio de ilustración, diseño y diagramación, corrección de estilo e impresión de quinientos (500) ejemplares de un libro que reúna los cuentos que participaron en el primer concurso de cuento interno sobre temáticas ambientales de la entidad, así como información del PIGA.</t>
  </si>
  <si>
    <t>Control Social a la Gestión Pública</t>
  </si>
  <si>
    <t>Servicio de Mantenimiento Preventivo y Corrrectivo con repuestos a la plataforma tecnológica de la Contraloría de Bogotá</t>
  </si>
  <si>
    <t>Dentro de la infraestuructura vigente se cuenta con cinco (5) servidores que aún tienen un tiempo de vida de 2 años como maximo, los cuales serán utilizados dentro de la infraestructura para adpatar los ambientes de Desarrollo y Pruebas  de los sistemas de información que se encuentran instalados.  Situación que a la fecha ADOLECE la Contraloría de Bogotá por la insuficiencia de los equipos</t>
  </si>
  <si>
    <t xml:space="preserve">Capacitación </t>
  </si>
  <si>
    <t>Salud Ocupacional</t>
  </si>
  <si>
    <t>Otros Gastos Generales</t>
  </si>
  <si>
    <t>81112205
Mantenimiento de software de sistemas de gestión de bases de datos</t>
  </si>
  <si>
    <t>Directa</t>
  </si>
  <si>
    <t>Gastos de computador</t>
  </si>
  <si>
    <t>Compra de Equipo</t>
  </si>
  <si>
    <t>Selección Abreviada Menor cuantía</t>
  </si>
  <si>
    <t>Corredor de Seguros</t>
  </si>
  <si>
    <t>Suscripción al libro electrónico denominado : estatuto de la contratación estatal en Colombia, ubicado en la dirección en Internet www.contratacionestatal.com, en la modalidad de licencia de uso ( 2 edición -ISBN 978-958-98685-1-5)</t>
  </si>
  <si>
    <t>La actividad contractual del estado exige que los servidores de las distintas dependencias o áreas responsables de la contratación se encuentren bien informados y con las herramientas necesarias para desempeñar su labor de manera adecuada y conforme al ordenamiento jurídico.</t>
  </si>
  <si>
    <t>OBRA</t>
  </si>
  <si>
    <t>Prestación de servicios para realizar Auditoría de seguimiento al certificado de calidad en la Norma ISO 9001:2008 y NTCGP 1000:2009.</t>
  </si>
  <si>
    <t>SUBDIRECCIÓN DE SERVICIOS GENERALES</t>
  </si>
  <si>
    <t>DIRECCIÓN DE SERVICIOS PÚBLICOS</t>
  </si>
  <si>
    <t>77111505
Servicios de protección de sustancias tóxicas</t>
  </si>
  <si>
    <t>76111801
Limpieza de carros o barcos</t>
  </si>
  <si>
    <t>DESCRIPCIÓN DE LA NECESIDAD A SATISFACER
(Justificación)</t>
  </si>
  <si>
    <t>En la actualidad de la Contraloría de Bogotá, cuenta con un parque automotor de 26 vehiculos , de los cuales solo estan en funcionamiento 20, lo que genera considerables consumos e combustible y mantenimiento, entre los cuales sobresalen la demanda por parte de algunos vehiculos que por presentar avanzados estados de deterioro, altos cilindrajes y caracteristicas del blindaje, ocasionan mayores erogaciones al presupuesto y adicionalmente se afecta el normal desarrollo de los operativos misionales que se deben cumplir en ejercicio de la labor fiscalizadora de la Entidad.</t>
  </si>
  <si>
    <t>Las caminatas ecológicas son las actividades mas solicitadas por los funcionarios de la Contraloría</t>
  </si>
  <si>
    <t>SUBDIRECCIÓN DE CONTRATACIÓN</t>
  </si>
  <si>
    <t>GRUPO DE GESTIÓN DE LA SEGURIDAD Y SALUD EN EL TRABAJO  /GG-SST</t>
  </si>
  <si>
    <t>SUBDIRECCIÓN DE BIENESTAR SOCIAL</t>
  </si>
  <si>
    <t>SUBDIRECCIÓN RECURSOS MATERIALES</t>
  </si>
  <si>
    <t>Subasta Inversa ó Convenio Interadministrativo</t>
  </si>
  <si>
    <t>Prestación de Servicios</t>
  </si>
  <si>
    <t>Prestar el servicio de vigilancia y seguridad integral de los bienes muebles e inmuebles de la Contraloría de Bogotá.</t>
  </si>
  <si>
    <t>La Contraloría de Bogotá no cuenta con capacidad suficiente de parqueaderos para atender la demanda de sus funcionarios para la utilizacion de los mismos.</t>
  </si>
  <si>
    <t>Mantener en buen funcionamiento el rodamiento del parque automotor de la Contraloría de Bogotá.</t>
  </si>
  <si>
    <t>Mantener en buena presentacion para la buena imagen del parque automotor de la Contraloría de Bogotá.</t>
  </si>
  <si>
    <t>80131502
Arrendamiento de instalaciones comerciales o industriales</t>
  </si>
  <si>
    <t>92101501
Servicios de vigilancia</t>
  </si>
  <si>
    <t>Mantener en buen funcionamiento las UPS de las diferentes sedes de la entidad.</t>
  </si>
  <si>
    <t>Mantener en buen funcionamiento la planta de la entidad</t>
  </si>
  <si>
    <t>42172011
Kits para técnicos médicos de emergencia emt
42172001
Kits de primeros auxilios para servicios médicos de emergencia</t>
  </si>
  <si>
    <t>46182205
Descansos para los pies
43212002
Brazos o soportes para monitores</t>
  </si>
  <si>
    <t>56121403
Mesas móviles
42251804
Carros de halar o empujar o accesorios para rehabilitación o terapia</t>
  </si>
  <si>
    <t>81112103
Servicios de diseño de sitios web www</t>
  </si>
  <si>
    <t>82101601
Publicidad en radio</t>
  </si>
  <si>
    <t>Por definir</t>
  </si>
  <si>
    <t>Remuneración Servicios Técnicos</t>
  </si>
  <si>
    <t>Dotación</t>
  </si>
  <si>
    <t>Gastos de Computador</t>
  </si>
  <si>
    <t>Combustibles, Lubricantes y Llantas</t>
  </si>
  <si>
    <t>Materiales y Suministros</t>
  </si>
  <si>
    <t>Arrendamientos</t>
  </si>
  <si>
    <t>Viaticos y Gastos de Viaje</t>
  </si>
  <si>
    <t>Gastos de Transporte y Comunicación</t>
  </si>
  <si>
    <t>Impresos y Publicaciones</t>
  </si>
  <si>
    <t>Mantenimiento y Reparaciones</t>
  </si>
  <si>
    <t>Seguros</t>
  </si>
  <si>
    <t>20102301
Transporte de personal</t>
  </si>
  <si>
    <t>90121701
Guías locales o de excursiones
90121501
Servicios de organización de excursiones</t>
  </si>
  <si>
    <t>Según lo establecido en el Acuerdo 519 de 2012, donde se amplia la planta de personal de la Contraloría de Bogotá, se hace necesario adecuar  complementar las instalaciones del Edificio Loteria de Bogotá en los pisos 1,2,5,8,9,10,11,12,13,14,15 y 16 con el fin de adaptar la planta a las nuevas necesidades. Las propuestas de los diseños de cada una de las direcciones a intervenir se encuentran aprobados por cada Director y/o Jefe de Oficina.</t>
  </si>
  <si>
    <t>82121601 Producto : Grabado de monedas
82121603 Producto : Grabado de planchas metálicas
80141625
Servicio de gestión de programas de incentivos</t>
  </si>
  <si>
    <t>80111504
Formación o desarrollo laboral</t>
  </si>
  <si>
    <t>Se hace necesario realizar las obras de mantenimiento y remodelacion de pisos, fachadas y cubierta en funcion del cumplimiento de los estandares de calidad para areas educativas y su sostenibilidad, de la Escuela de Capacitación, Sede de Control Interno y adecuacion en las instalaciones del Edificio Loteria de Bogotá en los pisos 1,2,5,8,9,10,11,12,13,14,15 y 16 con el fin de adaptar la planta a las nuevas necesidades. Las propuestas de los diseños de cada una de las direcciones a intervenir se encuentran aprobados por cada Director y/o Jefe de Oficina.</t>
  </si>
  <si>
    <t>MODALIDAD DE SELECCIÓN
(Según Normatividad vigente)</t>
  </si>
  <si>
    <t>DIRECCION DE TECNOLOGIAS DE LA INFORMACION Y LAS COMUNICACIONES</t>
  </si>
  <si>
    <t>Conforme a la intervención de la obra civil en las Bodegas de San Cayetano, se hace necesario el trasalado de 16 funcionarios del Almacén y del Archivo de la Entidad. Así mismo, el mobiliario, archivo, implementos e insumos de las instalaciones.</t>
  </si>
  <si>
    <t>82101602
Publicidad en televisión
83121701
Servicios relacionados con la televisión</t>
  </si>
  <si>
    <t xml:space="preserve">DIRECCIÓN DE PLANEACIÓN </t>
  </si>
  <si>
    <t>KOH uñas, Frótis Faringeo y Coprológico para las Auxiliares de Servicios Generales.  Los demás exámenes para todos los funcionarios como insumos para presentarse al exámen médico ocupacional periódico.
Promover y prevenir la salud respiratoria en grupos específicos de funcionarios, para prevenir el ausentismo laboral por esta causa.</t>
  </si>
  <si>
    <t xml:space="preserve">Con el fin de continuar con la gestion institucional, en cumplimiento de los principios, la politica de calidad, el plan estrategico y la implementación y mantenimiento de mejora del Sistema Integrado de Gestión. </t>
  </si>
  <si>
    <t>COMPRAVENTA</t>
  </si>
  <si>
    <t>01-02-2014.</t>
  </si>
  <si>
    <t>NA</t>
  </si>
  <si>
    <t>55101506
Revistas
55101504
Periódicos
82111904
Servicios de entrega de periódicos o material publicitario</t>
  </si>
  <si>
    <t>82131603 Servicios de producción de videos</t>
  </si>
  <si>
    <t>PARA CONTROLAR LA RECEPCION DE CORRESPONDENCIA DE LOS DOCUMENTOS,  PROPUESTAS Y OFERTAS ECONOMICAS DE LAS EMPRESAS QUE SE PRESENTAN A LAS LICITACIONES</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</si>
  <si>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</si>
  <si>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Aportar a todas las dependencias de la Entidad los recursos y herramientas necesarias para el cumplimiento de las tareas que a cada una le corresponde</t>
  </si>
  <si>
    <t>Contratar el Suministro de elementos y bienes de aseo y cafetería para satisfacer las necesidades de la Contraloría de Bogotá D.C.</t>
  </si>
  <si>
    <t>Consultoría</t>
  </si>
  <si>
    <t>Consolidar una publicaciónespecializada en aquellos temas de carácter económico y brindar una posición frentea a temas coyunturales de la ciudad, aportando al ejercicio del control fiscal.</t>
  </si>
  <si>
    <t>82121701 Producto : Servicios de copias en blanco y negro o de cotejo</t>
  </si>
  <si>
    <t>78131602 Producto : Almacenaje de archivos de carpetas</t>
  </si>
  <si>
    <t xml:space="preserve">RELOJ CONTROL CORRESPONDENCIA </t>
  </si>
  <si>
    <t>Convenio Interadministrativo (Prestación de Servicios)</t>
  </si>
  <si>
    <t>01312/2014</t>
  </si>
  <si>
    <t xml:space="preserve">MANTENIMIENTO DE LA SEDE VACACIONAL HOTEL CLUB Y CENTRO DE ESTUDIOS </t>
  </si>
  <si>
    <t xml:space="preserve">Se hace necesario prestar el servicio de mantenimiento de la Sede Vacacional Hotel Club y Centro de Estudios ubicados en las Fincas Yhajaira y Pacande en la vereda Espinalito en el municipio de Fusagasuga – Cundinamarca, dado que el comodato se liquida y termina el 21 de febrero/14. Se viene gestionando la entrega definitiva del inmueble con las entidades encargadas tanto del orden nacional como distrital.  </t>
  </si>
  <si>
    <t>30/02/2014</t>
  </si>
  <si>
    <t>NOMBRE SUB-RUBRO PRESUPUESTAL</t>
  </si>
  <si>
    <t>NOMBRE RUBRO 
PRESUPUESTAL</t>
  </si>
  <si>
    <t xml:space="preserve">Prestación de servicios para el pago de honorarios de los auxiliares de la Justicia: curadores, secuestres y peritos  en el desarrollo de los procesos de Responsabilidad Fiscal y Jurisdicción Coactiva que adelante la entidad. </t>
  </si>
  <si>
    <t>Se reqiere los servicios de un profesional especializado en contratación en la Subdirección  de Bienestar Social, toda vez que en la planta  de personal de la entidad no se cuenta con el personal suficiente e idóneo para satisfacer esta necesidad .</t>
  </si>
  <si>
    <t>Se requiere un ingeniero civil con experiencia en regulación de las empresas de servicios domiciliarios, en control y vigilancia de servicios de acueducto, alcantarillado y aseo. Además,  conocimientos en normas, procedimientos, finanzas y materiales de construcción para la valoración técnica de costos.</t>
  </si>
  <si>
    <t>Se hace necesario el avalúo y peritaje de vehículos, para iniciar el proceso de reposición y que estos vehículos sean objeto de retoma .</t>
  </si>
  <si>
    <t>Fortalecimiento de la capacidad institucional para un control fiscal efectivo y transparente</t>
  </si>
  <si>
    <t>INVERSIÓN</t>
  </si>
  <si>
    <t>GASTOS GENERALES</t>
  </si>
  <si>
    <t>Capacitación Interna</t>
  </si>
  <si>
    <t>Capacitación Externa</t>
  </si>
  <si>
    <t>Mantenimiento Entidad</t>
  </si>
  <si>
    <t>Contratar el servicio terapeútico, estiramiento y fortalecimiento muscular, dirigido a los funcionarios de la Contraloría de Bogotá, el cual debe incluir:
- Masaje relajante valiéndose de diversas técnicas.
- Entrenamiento vivencial en técnicas de relajación y manejo des estrés.
- Taller experiencia, que permita las miradas introspectivas y proyectivas respecto al proyecto de vida personal, familiar y profesional.</t>
  </si>
  <si>
    <t>Publicidad</t>
  </si>
  <si>
    <t>Coadyuvar al fortalecimiento y posicionamiento de la CB</t>
  </si>
  <si>
    <t>Información</t>
  </si>
  <si>
    <t>Rediseño Página Web e intranet de la CB</t>
  </si>
  <si>
    <t>Es necesario mantener actualizada la información publicada en la página Web porque permite que los ciudadanos puedan conocer la gestión de la CB e interactuar con las misma.</t>
  </si>
  <si>
    <t>Contratar la ejecución del Plan de médios radial que incluya la producción y emisión de dos (2) mensajes institucionales, en emisoras radiales locales, conforme a lo señalado en las especificaciones técnicas establecidas por la Contraloría de Bogotá</t>
  </si>
  <si>
    <t>Para coadyuvar al posicionamiento de la CB en la ciudadanía</t>
  </si>
  <si>
    <t>Impresos y publicaciones</t>
  </si>
  <si>
    <t>Estos medios sirven de insumo a las sectoriales brindando información importante sobre temas de actualidad, que pueden ser tenidos en cuenta en los procesos auditores que se programen.</t>
  </si>
  <si>
    <t>331140326-0776</t>
  </si>
  <si>
    <t xml:space="preserve">Se hace necesario prestar el servicio de vigilancia en la la Sede Vacacional Hotel Club y Centro de Estudios ubicados en las Fincas Yhajaira y Pacande en la vereda Espinalito en el municipio de Fusagasuga – Cundinamarca, dado que el comodato se liquida y termina el 21 de febrero/14, con prórroga hasta junio de 2014. Se viene gestionando la entrega definitiva del inmueble con las entidades encargadas tanto del orden nacional como distrital.  </t>
  </si>
  <si>
    <t>No.</t>
  </si>
  <si>
    <t>31202</t>
  </si>
  <si>
    <t>31102</t>
  </si>
  <si>
    <t xml:space="preserve">En diciembre, se hará la entrega de bonos navideños para los hijos de los funcionarios con edades de 0 a 12 años y tiene como objetivo incentivar y estimular a los servidores públicos y como actividad extensiva a su familia. De otro lado, la Circular N0. 054 del 9 de diciembre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públicos que a 31 de diciembre del año en curso sean menores de 13 años”. </t>
  </si>
  <si>
    <t>43231512
Software de manejo de licencias</t>
  </si>
  <si>
    <t>Contratar la prestación de servicios profesionales para realizar el acompañamiento, mantenimiento y ajustes al módulo de nómina PERNO, del sistema de información SI CAPITAL, de acuerdo con los requerimientos solicitados y priorizados por la Contraloría de Bogotá, D.C</t>
  </si>
  <si>
    <t>Prestación de Servicios de Canales Dedicados y de Internet</t>
  </si>
  <si>
    <t>Adquisición de servicios</t>
  </si>
  <si>
    <t>Obra</t>
  </si>
  <si>
    <t>Selección Abreviada Menor Cuantía</t>
  </si>
  <si>
    <t>DIRECCIÓN DE RESPONSABILIDAD FISCAL Y JURISDICCIÓN COACTIVA</t>
  </si>
  <si>
    <t>Dando continuidad al programa de intervención en Clima Laboral se contratará servicios especializados para la realización de talleres de fortalecimiento en Clima Laboral</t>
  </si>
  <si>
    <t>PRESTACIÓN DE SERVICIOS</t>
  </si>
  <si>
    <t>OFICINA ASESORA DE COMUNICACIONES</t>
  </si>
  <si>
    <t>Salud ocupacional</t>
  </si>
  <si>
    <t>Arrendamiento</t>
  </si>
  <si>
    <t>Inversión</t>
  </si>
  <si>
    <t>Fortalecimiento de la Capacidad Institucional para un control fiscal efectivo y transparente</t>
  </si>
  <si>
    <t>Servicios Personales Indirectos</t>
  </si>
  <si>
    <t>Importancia de preservar el acervo, la memoria, la historia y la imagen institucional de la entidad, con el propósito que las actuales y nuevas generaciones tengan acceso al conocimiento institucional de la Contraloría de Bogotá con  los retratos al óleo sobre lienzo de los Contralores de Bogotá, de los últimos cuatro (4) períodos.</t>
  </si>
  <si>
    <t>Prestación de Trabajos artísticos</t>
  </si>
  <si>
    <t>Menor cuantía porque se unieron 2 necesidades: $32.715.000+29.228.000=$61.943.000</t>
  </si>
  <si>
    <t>CODIGO
(1)</t>
  </si>
  <si>
    <t>CONCEPTO
(2)</t>
  </si>
  <si>
    <t>SALDO</t>
  </si>
  <si>
    <t>81101505
Ingeniería Estructural
81101508 Ingeniería Arquitectónica
81101514 Producto : Ingeniería geotécnica o geoSí­smica
81101516
Servicio de consultoría de energía o servicios públicos</t>
  </si>
  <si>
    <t>Prestación del servicio de lavado del parque automotor propiedad de la entidad y de los vehículos que fuere responsable.</t>
  </si>
  <si>
    <t>Prestación del servicio de Avaluó y Peritaje de siete (7) vehículos tipo sedán, un (1) camión, una (1) camioneta y un (1) campero de propiedad de la Contraloría de Bogotá.  Total 10 vehìculos.</t>
  </si>
  <si>
    <t>Suministro y cambio de aceites, lubricantes, refrigerantes, filtros, y filtros sedimentadores para los vehículos de propiedad de la Entidad y de los vehículos que fuera responsable.</t>
  </si>
  <si>
    <t>Suministro de combustible gasolina tipo corriente y aceite combustible para motores - ACPM, para el parque automotor de la Contraloría de Bogotá D.C., y de los que llegare a ser legalmente responsable al servicio de la entidad.</t>
  </si>
  <si>
    <t>14111507
Papel para impresora o fotocopiadora
44121600
44121700</t>
  </si>
  <si>
    <t>Selección Abreviada Subasta Inversa.</t>
  </si>
  <si>
    <t>Contar con un corredor de seguros, para que sin erogación para la entidad, le preste los servicios de intermediación y asesoría integral permanente en la contratación de una o varias compañías de seguros que se encarguen del manejo y administración de las Pólizas que constituyen el programa de seguros que requiere la entidad para amparar adecuadamente a las personas, bienes muebles e inmuebles de propiedad de la CB, e intereses patrimoniales y de los que legalmente sea o llegare a ser responsable, cualquiera sea su procedimiento jurídico o normativo, de acuerdo con los ramos y coberturas que requiera para la vigencia 2014-2015.</t>
  </si>
  <si>
    <t>META 5
Diseño y elaboración de kits educativos ambientales, cada uno de ellos conformado por un hablador contra la contaminación auditiva, un hablador de reconocimientode buenas prácticas ambientales y un esfero ecológico elaborado en cartón reciclable.</t>
  </si>
  <si>
    <t>Se requiere para el apoyo al desarrollo de los procesos de Responsabilidad Fiscal y Jurisdicción Coactiva que adelante la entidad.</t>
  </si>
  <si>
    <t>Realizar el acompañamiento estpecializado, mantenimiento y ajustes a los sistemas de información de presupuesto PREDIS, Contabilidad LIMAY y tesorería OPGET-, que conforman el SI CAPITAL, de acuerdo con los requerimientos solicitados y priorizados por la Contraloría de Bogotá</t>
  </si>
  <si>
    <t>Mantener la fidelidad de las cifras de Personal y Nómina.</t>
  </si>
  <si>
    <t>Mantener la fidelidad de las cifras de Presupuesto, Contabilidad y Tesorería.</t>
  </si>
  <si>
    <t>Se requiere un ingeniero  con experiencia en realizar estudios y diseño de redes eléctricas y de comunicaciones.</t>
  </si>
  <si>
    <t>Se requiere impartir cursos de actualización y formación académica a los auditores internos de calidad, en las  normas ISO 9001:08, NTCGP 1000:09 y norma ISO 14001:04, con el fin de llevar a cabo las auditorias internas de calidad, previas a la visita de seguimiento de la fima de auditoría externa de calidad.</t>
  </si>
  <si>
    <t>Por establecer de acuerdo a las necesidades de contratación.</t>
  </si>
  <si>
    <t>Por establecer</t>
  </si>
  <si>
    <t>53103100 Chalecos</t>
  </si>
  <si>
    <t xml:space="preserve">60101728
Materiales de pedagógicos para unidades temáticas </t>
  </si>
  <si>
    <t>82151501
Servicios de pintores</t>
  </si>
  <si>
    <t xml:space="preserve">44103100 Suministros para impresora, fax y fotocopiadora
</t>
  </si>
  <si>
    <t>Existe la necesidad de implementar estrategias para fomentar la participación ciudadana en el ejercicio del control social, con una focalización de mayor impacto social y de mayor presencia en las comunidades, se requiere llevar a cabo acciones ciudadanas especiales acordes con los temas de mayor interés para la ciudadanía en las localidades respecto a problemáticas comunes en la que intervengan uno o varios sectores.</t>
  </si>
  <si>
    <t>El suministro y canje de bonos personalizados redimibles única y exclusivamente para la dotación de vestido y calzado para las funcionarias y funcionarios de la Contraloría de Bogotá D.C. de los siguientes grupos: grupo 1: auxiliares administrativos - conductores hombres.</t>
  </si>
  <si>
    <t>El suministro y canje de bonos personalizados redimibles única y exclusivamente para la dotación de vestido y calzado para las funcionarias y funcionarios de la Contraloría de Bogotá D.C. de los siguientes grupos: grupo 2: auxiliares administrativas damas grupo 3: auxiliares servicios generales damas grupo 4: auxiliares servicios generales hombres.</t>
  </si>
  <si>
    <t>Se requiere realizar los diseños eléctricos y de vulnerabilidad sismica a las sedes de Desarrollo Local y Control Interno de conformidad con el requerimiento de la normativa vigente de actualización de licencias de construcción y reconocieminto, así como cumplimiento de NSR-2010. A su vez, se requIiere realizar el estudio geotécnico y de estabilidad de taludes, diseño de vertimentos y manejo de aguas con forme a los requerimientos impartidos por la CAR; y diseños del sistema integral de red contra incendios para las sedes que lo requieran.</t>
  </si>
  <si>
    <t xml:space="preserve">47130000 Familia : Suministros de aseo y limpieza
47131800
50161509
50201700
</t>
  </si>
  <si>
    <t>Suministro de elementos y bienes de aseo y cafetería para las diferentes dependencias de la Contraloría de Bogotá, de conformidad con las especificaciones técnicas.</t>
  </si>
  <si>
    <t>Expedir los seguros  que amparen los intereses patrimoniales actuales y futuros, así como los bienes de propiedad de la Contraloría , que estén bajo su responsabilidad y custodia y aquellos que sean adquiridos para desarrollar las funciones inherentes a su actividad y calquier otra póliza de seguros que requiera la entidad en el desarrollo de su actividad.</t>
  </si>
  <si>
    <t>Pólizas:
Todo riesgo daños materiales, Automóviles, Transporte de mercancías, Transporte de valores, Manejo global para entidades oficiales, Responsabilidad civil extra-contractual, Responsabilidad civil servidores públicos, Seguro Obligatorio de Accidentes de Tránsito SOAT).</t>
  </si>
  <si>
    <t>Pólizas objeto de la contratación:
Todo riesgo daños materiales, Automóviles, Transporte de mercancías, Transporte de valores, Manejo global para entidades oficiales, Responsabilidad civil extra-contractual, Responsabilidad civil servidores públicos, Seguro Obligatorio de Accidentes de Tránsito SOAT).</t>
  </si>
  <si>
    <t>84131500
Servicios Financieros y de seguros - servicios de seguros y pensiones - seguros para estructuras y propiedades y posesiones.</t>
  </si>
  <si>
    <t>52161505 Televisores
52141501 Neveras para uso doméstico
52161553 Reproductor o grabadora de video disco blu ray</t>
  </si>
  <si>
    <t>8 días hábiles</t>
  </si>
  <si>
    <t>1- Diseños y especificaciones del sistema integral de red contra incendios.  2- Obras de adecuacion y construcción del sistema de la red contra incendios. 3- Obras de adecuacion del sistema integrado de incendios, escaleras de evacuacion de emergencia.</t>
  </si>
  <si>
    <t>Suministro de 310 bonos navideños por un valor de CIEN MIL PESOS M/CTE ($100.000) cada uno para redimir única y exclusivamente por juguetería y/o ropa infantil para los hijos de los funcionarios de la Contraloría de Bogotá entre las edades de 0-12 años.</t>
  </si>
  <si>
    <t>Guardar en adecuadas condiciones de seguridad los computadores portátiles.</t>
  </si>
  <si>
    <t>Compra de 200 bonos o tarjetas  de $130.000, cada uno, canjeables única y exclusivamente por turismo o elementos de consumo de supermercados, de acuerdo a las condiciones técnicas requeridas en las especificaciones contenidas en el estudio.</t>
  </si>
  <si>
    <t>Con el fin de premiar a los mejores funcionarios de carrea administrativa de los niveles profesional, técnico y asistencial de la Contraloría de Bogotá, por obtener calificación excelente en la evaluación de desempeño.</t>
  </si>
  <si>
    <t>81101513
Gestión de Construcción de Edificios</t>
  </si>
  <si>
    <t xml:space="preserve">14111608
Certificados de regalo
</t>
  </si>
  <si>
    <t>Prestación de servicios para la realización de un (1) programa de 3 tres (3) días para los funcionarios prepensionados o próximos a su jubilación.</t>
  </si>
  <si>
    <t>Apoyo logístico,  realización de   tamizaje nutricional,  entrega de lonchera saludable y  memoria USB, marcadas con logo de la Contraloría de Bogotá D,C con leyenda sobre la actividad a realizar.</t>
  </si>
  <si>
    <t>81101516
Servicios de consultoría, de energía o servicos públicos</t>
  </si>
  <si>
    <t>84111603
Auditorías Internas</t>
  </si>
  <si>
    <t>85121502
Servicios de consulta de médicos de atención primaria</t>
  </si>
  <si>
    <t>80121704
Servicios legales sobre contratos</t>
  </si>
  <si>
    <t xml:space="preserve">80101602
Estudios regionales o locales para proyectos
</t>
  </si>
  <si>
    <t>80101504
Servicios de asesoramiento sobre planificación estratégica</t>
  </si>
  <si>
    <t>78131602
Almacenaje de archivos de carpetas</t>
  </si>
  <si>
    <t>86131504
Servicios relacionados con  (01) TV, (02) radio, (03) sistemas de alerta ciudadana</t>
  </si>
  <si>
    <t>81101701
Servicios de
ingeniería
eléctrica</t>
  </si>
  <si>
    <t>12171703
Tintas
14121904 
Papel Offset</t>
  </si>
  <si>
    <t>56101502
Sofás
56101519
Mesas</t>
  </si>
  <si>
    <t>81101605
Servicios
electromecánicos</t>
  </si>
  <si>
    <t>15121500
Aceite motor</t>
  </si>
  <si>
    <t>82101802
Servicios de
producción
publicitaria</t>
  </si>
  <si>
    <t>90151701
Parques
Temáticos</t>
  </si>
  <si>
    <t>85101605 AUXILIARES
DE SALUD A DOMICILIO
85101604 SERVICIOS
DE ASISTENCIA DE
PERSONAL MÉDICO</t>
  </si>
  <si>
    <t>44121600
Suministros de Escritorio
14111500
Papel de Imprenta y Papel de Escribir</t>
  </si>
  <si>
    <t>81101605 Servicios electromecánicos
25101503 Carros</t>
  </si>
  <si>
    <t>72101516
Servicio de inspección,
mantenimiento o reparación de extinguidores de fuego</t>
  </si>
  <si>
    <t>55101504 Periódicos
82121506 Impresión de
publicaciones
82111904 Servicios de
entrega de periódicos o material publicitario</t>
  </si>
  <si>
    <t xml:space="preserve">53101900 Traje
531016 Faldas y blusas (camisas para
hombre)
531116 Zapato
531025 Accesorios de
vestir (corbata)
</t>
  </si>
  <si>
    <t>531016 -Falda y blusa
531019 Traje
531116 Zapato
531027 Uniformes
531015 Pantalones de
deporte, pantalones y
pantalón corto
531016 Falda y blusa
(Camiseta para hombre)
531115 Botas</t>
  </si>
  <si>
    <t>80131601 Corredores o agentes inmobiliarios
84131501 Seguros de
edificios o del contenido de edificios
84131503 Seguro de
automóviles o camiones
84131511 Seguro de
deterioro de valores</t>
  </si>
  <si>
    <t>82121800
Publicación</t>
  </si>
  <si>
    <t>84131500
Servicios financieros y de seguros - servicios de seguros y pensiones- seguros para estructuras y propiedades y posesiones</t>
  </si>
  <si>
    <t>86101810
Capacitación en habilidades personales
80141607
Gestión de eventos
80111504
Formación o desarrollo laboral</t>
  </si>
  <si>
    <t>60105610
MATERIALES DE ENSEÑANZA SOBRE EL CONTROL DE PESO O EL EJERCICIO
543202005
TARJETA FLASH DE ALMACENAMIENTO DE MEMORIA
93141701
ORGANIZACIÓN DE EVENTOS CULTURALES
43200000
COMPONENTES PARA TECNOLOGÍA DE LA INFORMACIÓN, DIFUSIÓN O TELECOMUNICACIONES</t>
  </si>
  <si>
    <t>78102203
Servicios de envío, recogida o entrega de correspondencia</t>
  </si>
  <si>
    <t>44122003
Carpetas</t>
  </si>
  <si>
    <t xml:space="preserve">Prestación de servicios para el desarrollo de (2) jornadas de intervención en clima organizacional, liderazgo y comunicación, con la finalidad de fortalecer y mejorar el ambiente laboral y la gestión institucional en los funcionarios de la Contraloría de Bogotá. </t>
  </si>
  <si>
    <t>Prestar el servicio de vacaciones recreativas para los niños de 6 a 12 años y jóvenes de 13 a 17 años, hijos de los funcionarios de la Contraloría de Bogotá.</t>
  </si>
  <si>
    <t>80141607
Gestión de eventos</t>
  </si>
  <si>
    <t>Contratar la realización de las siguientes actividades de medicina preventiva:  Exámenes de perfil lipídico (Glicemia Basal, Triglicéridos y Colesterol Total); Vacunas contra la influenza; Práctica de exámenes de Frotis faríngeo; Exámenes coprológicos; Practicar exámenes de laboratorio KOH- uñas.</t>
  </si>
  <si>
    <t>85122201
Valoración del estado de salud individual</t>
  </si>
  <si>
    <t>VALOR CONTRATADO 
(5)</t>
  </si>
  <si>
    <t>VALOR PROGRAMADO PARA CONTRATACIÓN
(4)</t>
  </si>
  <si>
    <t>Contratar la elaboración de piezas comunicacionales, así: cuatro (4) rompetráficos, dos (2) pendones y la adquisición de dos (2) porta pendones y cinco (5.000) esferos marcados</t>
  </si>
  <si>
    <t>Prestación de los servicios profesionales para realizar el Estudio y Diseño de redes eléctricas y de comunicaciones de la Sede de Desarrollo Local y Participación Ciudadana y la Sede de Control Interno y Asuntos Disciplinarios de la Contraloría de Bogotá</t>
  </si>
  <si>
    <t>prestación de servicios para realizar la recarga, revisión, mantenimiento y adquisición de soportes de los extintores de la Contraloría de Bogotá.</t>
  </si>
  <si>
    <t>Contratar la prestación de los servicios de formación académica para capacitar a los auditores internos de calidad mediante dos (2) cursos así: formación de auditores internos de calidad bajo la norma ISO 9001:08, NTCGP 1000:09 y norma ISO 14001:04 de cuarenta horas para dos (2) grupos de veinticinco (25) servidores (as) públicos (as) cada uno. Actualización formación auditor interno de calidad en norma ISO 14001:04 de ocho (8) horas para dos (2) grupos de veintiséis (26) funcionarios (as).</t>
  </si>
  <si>
    <t>Prestación de Servicios profesionales en desarrollo del sistema en Gestión de la Seguridad y Salud en el trabajo/SG-STT y en forma interdisciplinaria con el grupo de gestión de la seguridad y Salud en el Trabajo/GG-SST de la entidad.</t>
  </si>
  <si>
    <t>Suministro de pasajes aéreos a nivel nacional e internacional para el desplazamiento de los (as) directivos (as) y/o funcionarios de la Contraloría de Bogotá, D. C., en cumplimiento de las labores propias del Control Fiscal, y/o para participar en eventos de capacitación, formación, actualización y asistencia técnica en temas inherentes al Control Fiscal.</t>
  </si>
  <si>
    <t>861116
Educación de Adultos</t>
  </si>
  <si>
    <t>Para el cumplimiento de las normas archivisticas del archivo central y de las dependencias de la entidad se tiene el propósito de que los documentos se archiven de manera uniforme estandarizada mejorando la presentacion fisica del archivo y de las instalaciones de la Contraloría de Bogotá.  Así mismo, se requiere la compra de mobiliario para las sedes de la Contraloría de Bogotá.</t>
  </si>
  <si>
    <t>49121503
Carpas
95131701
Estructura textil tipo armazón</t>
  </si>
  <si>
    <t>Prestación del servicio de área protegida para la atención de las urgencias y emergencias médicas las veinticuatro (24) horas del dia, durante la vigencia del contrato en las diferentes sedes de la Contraloría de Bogotá, D.C., para los funcionarios, usuarios, proveedores y visitantes de la Entidad.</t>
  </si>
  <si>
    <t>MANTENIMIENTO (5) UPS ( Se une en un solo contrato con Mantenimiento Planta eléctrica por $5.000.000 )</t>
  </si>
  <si>
    <t>MANTENIMIENTO (1)  PLANTA ELECTRICA (Se une en un solo contrato con Mantenimiento UPS por $5.000.000)</t>
  </si>
  <si>
    <t>Producción de un Video Institucional del Himno de la Contraloría de Bogotá. (Una pieza comunicacional audiovisual de 4 minutos).</t>
  </si>
  <si>
    <t>Contratar la prestación de servicios de un (01) entrenador (a) de baloncesto de la modalidad masculina y femenina para preparar los funcionarios de la Contraloría de Bogotá</t>
  </si>
  <si>
    <t>Contratar la prestación de servicios de un (01) entrenador (a) de voleibol en la modalidad mixto para entrenar los funcionarios de la Contraloría de Bogotá..</t>
  </si>
  <si>
    <t>94121514
Servicios de promotores o directores técnicos de clubes deportivos</t>
  </si>
  <si>
    <t>Compra de tapas legajadoras, ganchos legajadores y franjas adhesivas con especificaciones técnicas exigidas de conformidad con lo establecido por el Archivo General de la Nación para el archivo de los documentos de la Contraloría de Bogotá, D.C.</t>
  </si>
  <si>
    <t>META 5
Adquisición de elementos de papelería para el diseño y elaboración de material didáctico a utilizar en las campañas ambientales desarrolladas por el Plan Institucional de Gestión Ambiental - PIGA de la Contraloría de Bogotá.</t>
  </si>
  <si>
    <t>Realizar los estudios y diseños necesarios de conformidad con la normatividad vigente, para la realización de las obras de la Sede Vacacional Hotel Club y centro de estudios de la Contraloría de Bogotá ubicada en la Finca Pacande y la Finca Yajaira de la Vereda Espinalito del Municipio de Fusagasuga</t>
  </si>
  <si>
    <t xml:space="preserve">Contratar la prestación de servicios para la ejecución de una actividad campestre recreativa con ocasión a la celebración del día del niño, para los hijos de los funcionarios de la entidad con edades entre 0 y 12 años, acompañados por uno de sus padres. </t>
  </si>
  <si>
    <t>Prestación del servicio de correspondencia ordinaria incluida la recolección, transporte y entrega de correspondencia ordinaria externa (urbana, periférica y nacional), de conformidad con las necesidades de cada una de las dependencias de la Controlaría de Bogotá D.C.</t>
  </si>
  <si>
    <t xml:space="preserve">Adquisión de dos suscripciones por un (1) año del diario:  La República para la Oficina Asesora de Comunicaciones y Despacho Contralor Auxiliar.
Adquisición de: a) Tres (3) suscripciones por un (1) año de la Revista Dinero para: Despacho Contralor, Direcccipon de Estudios de Economía y Política Pública y Oficina Asesora de Comunicaciones. B) Dos (2) SUSCRIPCIONES POR UN (1) AÑO DE LA Revista Semana para: Despacho Contralor y Subdirección de Capacitación y Cooperación Técnica.
Adquisición de a) 5 suscripciones por un año de diario El Tiempo. B) Adquisición de 4 suscripciones por un año del diario Portafolio.
Adquisión de tres suscripciones por un (1) año del diario:  El Espectador, para la Oficina Asesora de Comunicaciones y Despacho del Contralor y Despacho del Contralor Auxiliar.
</t>
  </si>
  <si>
    <t>Compra de elementos médicos para dotar el consultorio médico y los botiquines de los diferentes pisos de la Contraloría de Bogotá y las sedes alternas.</t>
  </si>
  <si>
    <t>Necesidad de contar con los equipos audiovisulales y neveras,  necesarios para el adecuado funcionamiento y bienestar de las dependencias.</t>
  </si>
  <si>
    <t>Adquirir 15 televisores, 4 neveras  y 1 Blu Ray para las Dependencias de la Contraloría de Bogotá.</t>
  </si>
  <si>
    <t>Conforme a los requerimientos demandados por las diferentes dependencias respecto a la adquisición de herramientas de software que apoyen las labores propias de cada área se requiere realizar dicha adquisición</t>
  </si>
  <si>
    <t>META 5
Contratar la prestación del servicio de educación ambiental en manejo de residuos a través de un Dispositivo de Reciclaje Inteligente.</t>
  </si>
  <si>
    <t>No. DEL PROCESO</t>
  </si>
  <si>
    <t>No. CONTRATO</t>
  </si>
  <si>
    <t>OBJETO</t>
  </si>
  <si>
    <t>TIPO DE CONTRATO - TIPOLOGÍA</t>
  </si>
  <si>
    <t>VALOR DEL CONTRATO</t>
  </si>
  <si>
    <t>CONTRATISTA</t>
  </si>
  <si>
    <t>FECHA DE FIRMA Y/0 SUSCRIPCIÓN</t>
  </si>
  <si>
    <t>FECHA DE INICIO</t>
  </si>
  <si>
    <t>PLAZO DEL CONTRATO
(DÍAS)</t>
  </si>
  <si>
    <t>FECHA DE TERMINACIÓN
(Depende del acta de inicio)</t>
  </si>
  <si>
    <t>SUPERVISOR</t>
  </si>
  <si>
    <t>NIT O C.C.</t>
  </si>
  <si>
    <t>DV</t>
  </si>
  <si>
    <t>NOMBRE</t>
  </si>
  <si>
    <t>CB-PMINC-9-2013</t>
  </si>
  <si>
    <t>Adición No. 1 contrato 10 de 2013 con Mecaniexpress SAS</t>
  </si>
  <si>
    <t>Adición No. 1 contrato 10 de 2013 con Mecaniexpress SAS, cuyo objeto es contratar el suministro de aceites, lubricantes, refrigerantes, filtros y filtros sedimentadores para 22 vehículos del parque automotor de la entidad.</t>
  </si>
  <si>
    <t xml:space="preserve">48 48-Otros Suministros </t>
  </si>
  <si>
    <t xml:space="preserve">Mecaniexpress S.A.S
</t>
  </si>
  <si>
    <t>SUBDIRECTOR DE SERVICIOS GENERALES</t>
  </si>
  <si>
    <t>CB-PMINC-O5-2013</t>
  </si>
  <si>
    <t>Adición y prórroga contrato 07 de 2013 con EMI S.A.</t>
  </si>
  <si>
    <t>Adición y prórroga contrato 07 de 2013 suscrito con la empresa  EMI S.A., que tiene por objeto la prestación del servicio de área protegida para la atención de las urgencias y emergencias médicas, en las diferentes sedes de la Contraloria de Bogotá, D.C., para los funcionarios, usuarios, proveedores y visitantes de la Entidad.</t>
  </si>
  <si>
    <t xml:space="preserve">31 31-Servicios Profesionales </t>
  </si>
  <si>
    <t>Empresa de Medicina Integral EMI S.A.</t>
  </si>
  <si>
    <t>SUBDIRECTOR DE BIENESTAR SOCIAL</t>
  </si>
  <si>
    <t xml:space="preserve">121 121-Compraventa (Bienes Muebles) </t>
  </si>
  <si>
    <t>CB-CD-106-2013</t>
  </si>
  <si>
    <t xml:space="preserve">Adición y prórroga al contrato 075 de 2013 </t>
  </si>
  <si>
    <t>Adición y prórroga la contrato 075 de 2013 con CÉSAR TULIO CÓRDOBA VIVAR, que tuvo por objeto: Prestación de servicios profesionales para realizar el soporte, mantenimiento, acompañamiento y ajuste de los siguientes módulos:  Sistema de Administración de Elementos de Consumo (SAE),sistema de Adminsitración de elementos Devolutivos (SAI), Aplicativos que hacen parte del sistema de información administrativo y financiero SI CAPITAL de la Secretaría Distrital de Hacienda en la Contraloría de Bogotá.</t>
  </si>
  <si>
    <t>CÉSAR TULIO CÓRDOBA VIVAR</t>
  </si>
  <si>
    <t>SUBDIRECTOR DE RECURSOS MATERIALES</t>
  </si>
  <si>
    <t>CB-SASI-12-2013</t>
  </si>
  <si>
    <t xml:space="preserve">Adición 1 y prórroga 2 al contrato 017 de 2013 </t>
  </si>
  <si>
    <t>Adición 1 y prórroga 2 al contrato 017 de 2013 con PINTUTAX S.A, que tuvo por objeto: Prestación del servicio de mantenimiento preventivo y correctivo integral con el suministro de repuestos para los diferentes vehiculos de propiedad de la Contraloria de Bogotá D.C., y por los que llegare a ser legalmente responsable.</t>
  </si>
  <si>
    <t>PINTUTAX S.A</t>
  </si>
  <si>
    <t>CB-SAMC-52-2013</t>
  </si>
  <si>
    <t>Adición 1 y Prórroga 3 al Contrato 54 de 2013</t>
  </si>
  <si>
    <t>Adición 1 y Prórroga 3 al Contrato 54 de 2013, con FESTIVAL TOURS L'ALIANXA SAS, que tuvo por objeto: Suministro de pasajes aéreos a nivel nacional e internacional para el desplazamiento de los directivos y/o funcionarios de la Contraloría de Bogotá D.C., en cumplimiento de las labores propias del control fiscal, y/o para participar en eventos de capacitación, formación, actualización y asistencia técnica en temas inherentes al control fiscal.</t>
  </si>
  <si>
    <t>FESTIVAL TOURS L'ALIANXA SAS</t>
  </si>
  <si>
    <t>DIRECTORA APOYO AL DESPACHO
 SUBDIRECTOR DE CAPACITACIÓN Y COOPERACIÓN TÉCNICA</t>
  </si>
  <si>
    <t>CB-CD-38-2013</t>
  </si>
  <si>
    <t>Adición 1 y Prórroga 1 al Contrato 024 de 2013
con Publicaciones Semana S.A</t>
  </si>
  <si>
    <t>Adición 1 y Prórroga 1 al Contrato 024 de 2013, con Publicaciones Semana S.A, que tuvo por objeto: Adquisición de 3 suscripciones por un año Revista Dinero para el Despacho del Contralor, Dirección de Estudios y Economia Pública y Oficina Asesora de Comunicaciones y 2 suscripciones por un año a la Revista Semana.</t>
  </si>
  <si>
    <t>Publicaciones Semana S.A
Ivan Dario Gomez Mosquera</t>
  </si>
  <si>
    <t>JEFE OFICINA ASESORA DE COMUNICACIONES</t>
  </si>
  <si>
    <t>CB-CD-19-2013</t>
  </si>
  <si>
    <t>Adición y Prórroga al Contrato 13 de 2013</t>
  </si>
  <si>
    <t>Adición y Prórroga al Contrato 13 de 2013, con Comunicaciones S.A (El Espectador), que tuvo por objeto: Adquisición de tres (3) suscripciones del Diario el Espectador por un (1) año para la Oficina Asesora de Comunicaciones, Despacho del Contralor y Despacho Contralor Auxiliar.</t>
  </si>
  <si>
    <t xml:space="preserve">860007590
</t>
  </si>
  <si>
    <t>Comunican S.A (El Espectador)</t>
  </si>
  <si>
    <t>CB-CD-20-2013</t>
  </si>
  <si>
    <t xml:space="preserve">Adición y Prórroga Contrato No. 18 de 2013 </t>
  </si>
  <si>
    <t>Adición por $432.000 y Prórroga No. 1 por 3 meses al Contrato No. 18 de 2013 suscrito con Casa Editorial El Tiempo S.A, objeto: Adquisición de: dos (2) Suscripciones por un (1) año de los diarios:  El Tiempo y Portafolio para la Dirección de Estudios de Economía y Politica Pública y la Subdirección de Capacitación y Cooperación Técnica; b) una (1) suscripción por un año del diario El Tiempo para el Despacho del Contralor.</t>
  </si>
  <si>
    <t xml:space="preserve">Casa Editorial El Tiempo S.A
</t>
  </si>
  <si>
    <t>CB-CD-10-2014</t>
  </si>
  <si>
    <t>Adición No. 1 y prórroga No. 1 al contrato 10 de 2014</t>
  </si>
  <si>
    <t xml:space="preserve">Adición No. 1 y prórroga No. 1 al contrato 10 de 2014, suscrito con César Augusto Aguirre Galindo, en $7.500.000 y un (1) mes y 15 días, objeto: Prestación de servicios profesionales para la elaboración de las fichas de valoración documental de la Contraloría de Bogotá. </t>
  </si>
  <si>
    <t>CÉSAR AUGUSTO AGUIRRE GALINDO</t>
  </si>
  <si>
    <t>CB-PMINC-111-2013</t>
  </si>
  <si>
    <t>Adición 1 y Prórroga 2 al contrato 093 de 2013  con Gran Imagen EU</t>
  </si>
  <si>
    <t>Prórroga la contrato 093 de 2013 con Gran Imagen E.U, que tuvo por objeto: Prestación del servicio de fotocopiado con el suministro de tóner y papel para las diferentes dependencias de la Contraloría de Bogotá.</t>
  </si>
  <si>
    <t>Gran Imagen E.U</t>
  </si>
  <si>
    <t>PENDIENTE</t>
  </si>
  <si>
    <t>Adición 2 y Prórroga 2 al Contrato 024 de 2013
con Publicaciones Semana S.A</t>
  </si>
  <si>
    <t>Publicaciones Semana S.A
Ivan Darío Gómez Mosquera</t>
  </si>
  <si>
    <t>CB-CD-09-2014</t>
  </si>
  <si>
    <t>Adición 1 y prórroga 1 al contrato 09 de 2014</t>
  </si>
  <si>
    <t>Adición 1 y prórroga 1 al contrato 09 de 2014. Objeto: Prestación de Servicios profesionales para realizar el acompañamiento especializado, mantenimiento y ajustes al módulo de nómina "PERNO" del Sistema de información SI CAPITAL, de acuerdo con los requerimientos solicitados y priorizados por la Contraloría de Bogotá.</t>
  </si>
  <si>
    <t>JAIME ALBERTO VERA ROJAS</t>
  </si>
  <si>
    <t>DIRECTORA DE TECNOLOGÍAS DE LA INFORMACIÓN Y LAS COMUNICACIONES</t>
  </si>
  <si>
    <t>CB-CD-011-2014</t>
  </si>
  <si>
    <t>Adición 1 y Prórroga 1al contrato 011 de 2014</t>
  </si>
  <si>
    <t>Adición 1 y Prórroga 1 al contrato 011 de 2014. Objeto: Realizar el acompañamiento especializado, mantenimiento y ajustes a los sistemas de información de presupuesto PREDIS, contabilidad LIMAY y tesorería OPGET, que conforman el SI CAPITAL de acuerdo con los requerimientos solicitados y priorizados por la Contraloría de Bogotá.</t>
  </si>
  <si>
    <t>DIANA GISELLE CARO MORENO</t>
  </si>
  <si>
    <t>VALOR CONTRATADO</t>
  </si>
  <si>
    <t>ADICIONES REALIZADAS A CONTRATOS
(6)</t>
  </si>
  <si>
    <t>PRESUPUESTO ASIGNADO Menos PRESUPUESTO COMPROMETIDO (Programado contratación más Adiciones)
20-05-2014
(7=3-4-6)</t>
  </si>
  <si>
    <t>Mantener en buen funcionamiento el rodamiento del parque automotor de la Contraloría de Bogotá, para lo cual se requiere el pago del respectivo gravamen.</t>
  </si>
  <si>
    <t>META 4:
PUNTO DE INVERSIÓN: IMPLEMENTACION DE LA SOLUCION INTEGRAL DE CONECTIVIDAD Y DEMAS ADECUACIONES PARA EL EDIFICIO DE LA LOTERIA DE BOGOTÁ</t>
  </si>
  <si>
    <t>META 4
PUNTO DE INVERSIÓN: REFORZAMIENTO ESTRUCTURAL DE LAS SEDES  DE LA CONTRALORÍA DE BOGOTÁ</t>
  </si>
  <si>
    <t>META 4
PUNTO DE INVERSIÓN: MANTENIMIENTO  GENERAL Y ADECUACIONES  DE LAS SEDES DE LA CONTRALORÍA DE BOGOTÁ</t>
  </si>
  <si>
    <t>META 4:
PUNTO DE INVERSIÓN: REMODELACION Y MANTENIMIENTO DE LA SEDE CALLE 27A No. 32A - 45.</t>
  </si>
  <si>
    <t xml:space="preserve">META 4 
PUNTO DE INVERSIÓN: Realizar interventoría  administrativa, técnica, financiera y jurídica de las obras de mantenimiento, remodelación y reforzamiento estructural de las sedes de la Contraloría de Bogotá.
</t>
  </si>
  <si>
    <t>Prestación del servicio de fotocopiado en la modalidad de outsourcing con el suministro de tóner y papel para todas las dependencias de la Contraloría de Bogotá.</t>
  </si>
  <si>
    <t>META 5
Mantenimiento de cerramiento verde y pantas ornamentales internas de la Contraloría.</t>
  </si>
  <si>
    <t xml:space="preserve">Prestación de servicios de trabajos artísticos para pintar al óleo sobre lienzo, con destino al Salón de Contralores, Piso 9, del Edificio Sede Principal de la Contraloría de Bogotá, D.C.   </t>
  </si>
  <si>
    <t>Suministro de elementos de papelería, útiles  e insumos de oficina, necesarios para el normal funcionamiento de las dependencias de la Contraloría de Bogotá, D.C., a precios fijos unitarios mediante el sistema outsourcing-proveeduría integral, de conformidad con las especificaciones técnicas descritas en la fichas adjuntas.</t>
  </si>
  <si>
    <t>Servicio de fotocopiado para todas las dependencias de la entidad</t>
  </si>
  <si>
    <t>Adquisición e implementación de una solución tecnológica de seguridad perimetral y física de Centros de Cableado y Data Center ubicados en las sedes de la CB.</t>
  </si>
  <si>
    <t>ARRENDAMIENTOS BODEGA PARA EL ARCHIVO CENTRAL DE LA ENTIDAD E INMUEBLE PARA LA ESCUELA DE CAPACITACIÓN, DURANTE EL TIEMPO DE EJECUCIÓN Y DESARROLLO DE LAS OBRAS CIVILES.</t>
  </si>
  <si>
    <t>Mantener la fidelidad de las cifras de Almacén e inventarios.</t>
  </si>
  <si>
    <t xml:space="preserve">Realizar nuevos desarrollos en ORACLE y brindar el soporte y mantenimiento de datos en  SI CAPITAL, para las aplicaciones de Almacén e Inventarios: Sistema de Administración de elementos de consumo (SAE), Sistema de Administración de elementos devolutivos (SAI) en la CB.  </t>
  </si>
  <si>
    <t xml:space="preserve">56101603
Mesas para jardín o muebles para picnic.
56101601 Paraguas para jardín
56101602 Sillas para jardín
</t>
  </si>
  <si>
    <t>Contratar la adquisición de escudos solapa alusivos a la antigüedad institucional, placas alusivas a los 35 años de antigüedad, medallas fundidas exaltando el mérito deportivo, cada uno de acuerdo con las especificaciones técnicas requeridas.</t>
  </si>
  <si>
    <t>Prestación de los servicios profesionales para apoyara  las Subdirecciones de Contratación y Servicios Generales en la Etapa precontractual y postcontractual de las obras de mantenimiento, remodelación y reforzamiento estructural de las sedes de la Contraloría de Bogotá así como su interventoría.</t>
  </si>
  <si>
    <t>Se requiere un ingeniero  con experiencia en realizar obras de mantenimiento, remodelación y reforzamiento estructural, para apoyar a las Subdirecciones de Contratación y Servicios Generales.</t>
  </si>
  <si>
    <t>META 4 
PUNTO DE INVERSIÓN: SISTEMA DE ARCHIVO RODANTE, ARCHIVO FIJO, MUEBLE FIJO, MESAS AUXILIARES, SOFAS, MESAS, SILLAS, ESTANTERIA Y MOBILIARIO PARA PUESTOS DE TRABAJO PARA LA SEDES DE LA CONTRALORÍA DE BOGOTÁ. 
-Contratar la compra de mobiliario (mesas con parasol tipo sombrilla y sillas en aluminio fundido) para las diferentes dependencias de la Contraloría de Bogotá D.C., por valor de $18.180.000.
SALDO DEL PUNTO DE INVERSIÓN: $318.290.004-18.180.000= $300.110.004</t>
  </si>
  <si>
    <t xml:space="preserve">Prestar los servicios profesionales a la Dirección de Habitat y Ambiente de la Contraloría de Bogotá, D.C., en desarrollo de los temas relacionados con el proceso auditor que se adelanta desde esta Sectorial, en cumplimiento del PAD 2014. </t>
  </si>
  <si>
    <t>DIRECCIÓN HÁBITAT Y AMBIENTE</t>
  </si>
  <si>
    <t>Prestación del servicio de admisión, tratamiento, curso y entrega de correo certificado a nivel urbano, nacional e internacional de las diferentes comunicaciones generadas por las dependencias de la Contraloría de Bogotá.</t>
  </si>
  <si>
    <t>Contratar la prestación de servicios de un (01) entrenador (a) de fútbol para entrenar los funcionarios de la Contraloría de Bogotá D.C, que deseen pertenecer a la selección</t>
  </si>
  <si>
    <t>SUBDIRECCIÓN SERVICIOS GENERALES</t>
  </si>
  <si>
    <t>Se requiere servicios profesionales para apoyar el proceso auditor en la Dirección de Hábitat y Ambiente.</t>
  </si>
  <si>
    <t>Se requiere servicios profesionales para apoyar a las subdirecciones de Contratación y Servicios Generales en las obras civiles a realizar.</t>
  </si>
  <si>
    <t xml:space="preserve">Prestación de servicios profesionales para apoyar a las subdirecciones de contratación y Servicios Generales en las etapas pre contractual y pos contractual de las obras de mantenimiento, remodelación y reforzamiento estructural de las sedes de la Contraloría de Bogotá así como su interventoría. </t>
  </si>
  <si>
    <t>CB-CD-047-2013</t>
  </si>
  <si>
    <t>Adición 1 y Prórroga 1 al contrato 027 de 2013  con SERVICIOS POSTALES NACIONALES S.A</t>
  </si>
  <si>
    <t>Adición 1 y Prórroga 1 al contrato 027 de 2013  con SERVICIOS POSTALES NACIONALES S.A, para prestar el servicio de correo certificado urbano, nacional e internacional.</t>
  </si>
  <si>
    <t>Servicios Postales Nacionales S.A.</t>
  </si>
  <si>
    <t>CB-CD-68-2013</t>
  </si>
  <si>
    <t>Adición 1 contrato 047 de 2013 con ETB ESP S.A.</t>
  </si>
  <si>
    <t>Contrato Interadministrativo - Prestación de Servicios</t>
  </si>
  <si>
    <t>899999115-8</t>
  </si>
  <si>
    <t>Empresa de Telecomunicaciones de Bogotá - ETB S.A. ESP</t>
  </si>
  <si>
    <t>Directora Tecnologías de la Información y las Comunicaciones</t>
  </si>
  <si>
    <t>CB-SASI-99-2013</t>
  </si>
  <si>
    <t>Adición  y Prórroga  al contrato 098 de 2013 con Computel System SAS</t>
  </si>
  <si>
    <t xml:space="preserve">Adición  y Prórroga  al contrato 098 de 2013 con Computel System SAS, Objeto: Adquisición de equipos de tecnología informática en procesamiento, almacenamiento -virtualización, redes LAN -WLAN y seguridad perimetral, para la Contraloría de Bogotá, D.C; de conformidad con lo estalecido en las especificaciones definidas en las fichas técnicas. </t>
  </si>
  <si>
    <t>COMPUTEL SYSTEM SAS</t>
  </si>
  <si>
    <t>META 2
Prestación de servicios para realizar la actualización, mejoras tecnológicas, puesta en producción, mantenimiento y soporte técnico de los sistemas de información: Sistema de Vigilancia y Control Fiscal -SIVICOF, Sistema de Gestión de Procesos y Documentos -SIGESPRO, Sistema de Gestión Estratégica de Indicadores -BSCONTROL, instalados en la Contraloría de Bogotá.</t>
  </si>
  <si>
    <t>Necesidad de renovación del licenciamiento de infraestructura tecnológica.</t>
  </si>
  <si>
    <t>Se requiere adquirir licencias para mejorar la infraestructura tecnológica.</t>
  </si>
  <si>
    <t>Menor cuantía</t>
  </si>
  <si>
    <t>META 2
Adquisición de Rack para centro de Computo</t>
  </si>
  <si>
    <t>META 2
Servicios de Desarrollo de Aplicaciones de apoyo y Misionales</t>
  </si>
  <si>
    <t>META 2 
Contratación de Servicio Especializado para  Help Desk y administración física y remota de plataforma tecnológica</t>
  </si>
  <si>
    <t>META 2
Ampliación y Actualización del Sistema WIFI - Sedes de la Contraloría de Bogotá</t>
  </si>
  <si>
    <t>META 2
Conexión inalambrica a internet para localidades por WI-FI</t>
  </si>
  <si>
    <t>META 2
Adición  y Prórroga  al contrato 098 de 2013 con Computel System SAS, Objeto: Adquisición de equipos de tecnología informática en procesamiento, almacenamiento -virtualización, redes LAN -WLAN y seguridad perimetral, para la Contraloría de Bogotá, D.C.</t>
  </si>
  <si>
    <t xml:space="preserve">META 2
Soluciones de seguridad y continuidad </t>
  </si>
  <si>
    <t>META 2
Consultoria PETIC</t>
  </si>
  <si>
    <t>META 2
Adquisición de licencias de software ofimático y especializado de Plataforma Tecnológica</t>
  </si>
  <si>
    <t>META 2
Servicios para la Actualización,  Diseño e Implementaciòn del Portal Web e Intranet</t>
  </si>
  <si>
    <t>META 2
Gabinetes móviles de carga para  equipos portátiles y ultrabooks, de acuerdo con las especificaciones técnicas.</t>
  </si>
  <si>
    <t>META 2
Renovación licenciamiento de infraestructura tecnológica.</t>
  </si>
  <si>
    <t>META 2
Adquisición de Licenciamiento para administración, monitoreo y control de Infraestructura Tecnológica.</t>
  </si>
  <si>
    <t>META 4: 
PUNTO DE INVERSIÓN: REMODELACION Y MANTENIMIENTO DE LA SEDE SAN CAYETANO
SALDO DE LA META: $624.000.000-168.000.000 (DE INTERVENTORÍA)= $456.000.000</t>
  </si>
  <si>
    <t>META 4:
PUNTO DE INVERSIÓN: SISTEMA INTEGRAL DE LA RED CONTRA INCENDIOS DEL EDIFICIO LOTERIA DE BOGOTÁ (Sedes Contraloría de Bogotá)
VALOR META: $852.110.000.
 Contrato N° 17 de marzo 18 de 2014, con la firma AGNIS S.A.S. cuyo objeto es "El diseño de Red Contra Incendios e hidráulicos requeridos para su correcto funcionamiento en las Sedes de la Contraloría de Bogotá", por valor de $24.684.800. Fecha de Terminación con prórroga: 13-06-2014. 
SALDO DE LA META $852.110.000-24.684.800=$827.425.200</t>
  </si>
  <si>
    <t>META 6:
Compra de nueve (9) camionetas 4x4 y un (1) microbús 12 pasajeros, según especificaciones y caracterísiticas técnicas mínimas definidas por la entidad.
TOTAL META 6: $360.000.000+362.810.000=$722.810.000.</t>
  </si>
  <si>
    <t>Contratar los servicios de diseño, diagramación, impresión y distribución de cuatro (4) ediciones trimestrales de 100.000 ejemplares, del periódico institucional "Control Capital".
META 4.  Desarrollar y ejecutar estrategias de comunicación: SALDO DE LA META 4. $200.000.000-112.500.000= $87.500.000</t>
  </si>
  <si>
    <t>META 4 
PUNTO DE INVERSIÓN: SISTEMA DE ARCHIVO RODANTE, ARCHIVO FIJO, MUEBLE FIJO, MESAS AUXILIARES, SOFAS, MESAS, SILLAS, ESTANTERIA Y MOBILIARIO PARA PUESTOS DE TRABAJO PARA LA SEDES DE LA CONTRALORÍA DE BOGOTÁ.  Valor total $700.000.000. 
-Contratar la compra de mobiliario (sofás y mesas) para las diferentes dependencias de la Contraloría de Bogotá.  
SALDO DEL PUNTO DE INVERSIÓN: $700.000.000-$362.810.000=$337.190-18.899.996= $318.290.004</t>
  </si>
  <si>
    <t>Se hace necesario realizar interventoría  administrativa, técnica, financiera y jurídica de las obras de mantenimiento, remodelación y reforzamiento estructural de las sedes de la Contraloría de Bogotá</t>
  </si>
  <si>
    <t>PRESUPUESTO
 ASIGNADO
30-06-2014
(3)</t>
  </si>
  <si>
    <t>Fecha de corte: Junio 30 de 2014</t>
  </si>
  <si>
    <t>NOTA: En el Plan de Adquisiciones no se incluyen los valores correspondientes al rubro Servicios Públicos, ni a Programas y Convenios Institucionales.</t>
  </si>
  <si>
    <t>TOTALES</t>
  </si>
  <si>
    <t>VALOR CONTRATADO + ADICIONES</t>
  </si>
  <si>
    <t>% EJECUCIÓN SOBRE EL VALOR PROGRAMADO A 30-06-2014</t>
  </si>
  <si>
    <t xml:space="preserve">META 5
Prestación del servicios para desarrollar actividades artísticas de carácter teatral para sensibilizar a los funcionarios de la entidad sobre temas ambientales
  </t>
  </si>
  <si>
    <t>SEGUIMIENTO PLAN ANUAL DE ADQUISICIONES VIGENCIA 2014, CON CORTE A 30 DE JUNIO DE 2014</t>
  </si>
  <si>
    <t>Suministro de bienes conformados por tonners e insumos y accesorios para las impresoras y los computadores de la Contraloría de Bogotá D.C., mediante el sistema outsourcing- proveeduría intergral.</t>
  </si>
  <si>
    <t>CONTRALORÍA DE BOGOTÁ, D.C.</t>
  </si>
  <si>
    <t>Se requiere la adquisición de Rack para centro de Computo</t>
  </si>
  <si>
    <t>Se requier servicios de Desarrollo de Aplicaciones de apoyo y Misionales</t>
  </si>
  <si>
    <t>Se requiere contratación de Servicio Especializado para  Help Desk y administración física y remota de plataforma tecnológica</t>
  </si>
  <si>
    <t>Se requiere ampliación y Actualización del Sistema WIFI - Sedes de la Contraloría de Bogotá</t>
  </si>
  <si>
    <t>Se requiere conexión inalambrica a internet para localidades por WI-FI</t>
  </si>
  <si>
    <t>Se requiere la Adición  y Prórroga  al contrato 098 de 2013 con Computel System SAS, Objeto: Adquisición de equipos de tecnología informática en procesamiento, almacenamiento -virtualización, redes LAN -WLAN y seguridad perimetral, para la Contraloría de Bogotá, D.C.</t>
  </si>
  <si>
    <t>Se requiere la prestación de servicios para realizar la actualización, mejoras tecnológicas, puesta en producción, mantenimiento y soporte técnico de los sistemas de información: SIVICOF, SIGESPRO y BSCONTROL.</t>
  </si>
  <si>
    <t>Se requieren los servicios para la Actualización,  Diseño e Implementaciòn del Portal Web e Intranet</t>
  </si>
  <si>
    <t>Se requiere la prestación de servicios profesionales para la elaboración de las fichas de valoración documental de la Contraloría de Bogotá.</t>
  </si>
  <si>
    <t>Se requiere implementar Esquemas de protección y salvaguarda de la información  institucional de la Contraloría, dentro de la segunda fase de modernización tecnológica enfocada a la Seguridad y Continuidad de los servicios de TIC´s.
De otra parte,  como apoyo Tecnológico a la Dir. de Responsabilidad Fiscal, es relevante la necesidad de establecer el protocolo de seguridad y salvaguarda de los medios magnéticos donde reposarán las grabaciones de las Audiencias Orales de Responsabilidad Fiscal.</t>
  </si>
  <si>
    <t>META 4 
PUNTO DE INVERSIÓN: SISTEMA DE ARCHIVO RODANTE, ARCHIVO FIJO, MUEBLE FIJO, MESAS AUXILIARES, SOFAS, MESAS, SILLAS, ESTANTERIA Y MOBILIARIO PARA PUESTOS DE TRABAJO PARA LA SEDES DE LA CONTRALORÍA DE BOGOTÁ. 
- Adquirir carpa de lona de alta durabilidad montada sobre una estructura metálica, por valor estimado de $10.000.000
SALDO DEL PUNTO DE INVERSIÓN:: $300.110.004-$10.000.000  =
$290.110.004</t>
  </si>
  <si>
    <t>TOTAL ADICIONES CONTRALORIA A 
30-06-2014</t>
  </si>
  <si>
    <t>ADICIONES A CONTRATOS UNIDAD EJECUTORA 01 - CONTRALORÍA, CON CORTE A JUNIO 30 DE 2014</t>
  </si>
  <si>
    <t xml:space="preserve">Adición 1 contrato 047 de 2013 con ETB ESP S.A. Objeto: Prestar los servicios integrales de telecomunicaciones y conectividad que requiera la Contraloría de Bogotá, D.C.
</t>
  </si>
  <si>
    <t>% DE EJECUCIÓN SOBRE EL VALOR ASIGNADO 2014</t>
  </si>
  <si>
    <t>Revisó:  Luz Yaqueline Díaz Ariza - Subdirectora de Contratación</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</si>
</sst>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0.00\ _€"/>
    <numFmt numFmtId="182" formatCode="_ * #,##0_ ;_ * \-#,##0_ ;_ * &quot;-&quot;??_ ;_ @_ "/>
    <numFmt numFmtId="183" formatCode="#,##0\ _€"/>
    <numFmt numFmtId="184" formatCode="_-* #,##0\ _€_-;\-* #,##0\ _€_-;_-* &quot;-&quot;??\ _€_-;_-@_-"/>
    <numFmt numFmtId="185" formatCode="#,##0.0\ _€"/>
    <numFmt numFmtId="186" formatCode="0_)"/>
    <numFmt numFmtId="187" formatCode="d/mm/yyyy;@"/>
    <numFmt numFmtId="188" formatCode="dd/mm/yyyy;@"/>
    <numFmt numFmtId="189" formatCode="#,##0.000\ 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0\ _€_-;\-* #,##0.0\ _€_-;_-* &quot;-&quot;??\ _€_-;_-@_-"/>
    <numFmt numFmtId="195" formatCode="[$-240A]dddd\,\ dd&quot; de &quot;mmmm&quot; de &quot;yyyy"/>
    <numFmt numFmtId="196" formatCode="yyyy\-mm\-dd;@"/>
    <numFmt numFmtId="197" formatCode="#,##0;[Red]#,##0"/>
    <numFmt numFmtId="198" formatCode="#,##0.0"/>
    <numFmt numFmtId="199" formatCode="#,##0.0;[Red]#,##0.0"/>
    <numFmt numFmtId="200" formatCode="yyyy/mm/dd"/>
    <numFmt numFmtId="201" formatCode="_-* #,##0.0_-;\-* #,##0.0_-;_-* &quot;-&quot;?_-;_-@_-"/>
    <numFmt numFmtId="202" formatCode="_-* #,##0_-;\-* #,##0_-;_-* &quot;-&quot;?_-;_-@_-"/>
    <numFmt numFmtId="203" formatCode="0.0000000"/>
    <numFmt numFmtId="204" formatCode="0.000000"/>
    <numFmt numFmtId="205" formatCode="0.00000"/>
    <numFmt numFmtId="206" formatCode="0.0000"/>
    <numFmt numFmtId="207" formatCode="0.000"/>
    <numFmt numFmtId="208" formatCode="_(&quot;$&quot;\ * #,##0.0_);_(&quot;$&quot;\ * \(#,##0.0\);_(&quot;$&quot;\ * &quot;-&quot;??_);_(@_)"/>
    <numFmt numFmtId="209" formatCode="_(&quot;$&quot;\ * #,##0_);_(&quot;$&quot;\ * \(#,##0\);_(&quot;$&quot;\ * &quot;-&quot;??_);_(@_)"/>
    <numFmt numFmtId="210" formatCode="0.0%"/>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b/>
      <sz val="9"/>
      <name val="Arial"/>
      <family val="2"/>
    </font>
    <font>
      <sz val="9"/>
      <name val="Arial"/>
      <family val="2"/>
    </font>
    <font>
      <sz val="10"/>
      <color indexed="10"/>
      <name val="Arial"/>
      <family val="2"/>
    </font>
    <font>
      <u val="single"/>
      <sz val="9"/>
      <color indexed="12"/>
      <name val="Arial"/>
      <family val="2"/>
    </font>
    <font>
      <u val="single"/>
      <sz val="9"/>
      <color indexed="36"/>
      <name val="Arial"/>
      <family val="2"/>
    </font>
    <font>
      <i/>
      <sz val="9"/>
      <name val="Arial"/>
      <family val="2"/>
    </font>
    <font>
      <b/>
      <i/>
      <sz val="9"/>
      <name val="Arial"/>
      <family val="2"/>
    </font>
    <font>
      <sz val="10"/>
      <color indexed="8"/>
      <name val="Calibri"/>
      <family val="2"/>
    </font>
    <font>
      <b/>
      <sz val="8"/>
      <name val="Arial"/>
      <family val="2"/>
    </font>
    <font>
      <sz val="10"/>
      <color indexed="61"/>
      <name val="Arial"/>
      <family val="2"/>
    </font>
    <font>
      <b/>
      <sz val="12"/>
      <name val="Arial"/>
      <family val="2"/>
    </font>
    <font>
      <sz val="8.5"/>
      <name val="Arial"/>
      <family val="2"/>
    </font>
    <font>
      <b/>
      <sz val="8.5"/>
      <name val="Arial"/>
      <family val="2"/>
    </font>
    <font>
      <b/>
      <sz val="10"/>
      <color indexed="61"/>
      <name val="Arial"/>
      <family val="2"/>
    </font>
    <font>
      <b/>
      <sz val="11"/>
      <name val="Arial"/>
      <family val="2"/>
    </font>
    <font>
      <b/>
      <sz val="12"/>
      <name val="Calibri"/>
      <family val="2"/>
    </font>
    <font>
      <sz val="10"/>
      <color indexed="9"/>
      <name val="Arial"/>
      <family val="2"/>
    </font>
    <font>
      <sz val="8"/>
      <name val="Segoe UI"/>
      <family val="2"/>
    </font>
    <font>
      <sz val="18"/>
      <color indexed="56"/>
      <name val="Cambria"/>
      <family val="2"/>
    </font>
    <font>
      <sz val="11"/>
      <color theme="0"/>
      <name val="Calibri"/>
      <family val="2"/>
    </font>
    <font>
      <sz val="10"/>
      <color theme="0"/>
      <name val="Arial"/>
      <family val="2"/>
    </font>
    <font>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theme="4" tint="0.39998000860214233"/>
        <bgColor indexed="64"/>
      </patternFill>
    </fill>
    <fill>
      <patternFill patternType="solid">
        <fgColor theme="7" tint="0.5999900102615356"/>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FFFF99"/>
        <bgColor indexed="64"/>
      </patternFill>
    </fill>
    <fill>
      <patternFill patternType="solid">
        <fgColor theme="8" tint="0.7999799847602844"/>
        <bgColor indexed="64"/>
      </patternFill>
    </fill>
    <fill>
      <patternFill patternType="solid">
        <fgColor theme="5" tint="0.39998000860214233"/>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medium"/>
      <right style="thin"/>
      <top style="thin"/>
      <bottom style="thin"/>
    </border>
    <border>
      <left style="medium"/>
      <right style="thin"/>
      <top/>
      <bottom style="thin"/>
    </border>
    <border>
      <left style="medium"/>
      <right style="thin"/>
      <top style="thin"/>
      <bottom/>
    </border>
    <border>
      <left/>
      <right style="medium"/>
      <top/>
      <bottom/>
    </border>
    <border>
      <left style="thin"/>
      <right style="medium"/>
      <top style="thin"/>
      <bottom style="thin"/>
    </border>
    <border>
      <left/>
      <right style="medium"/>
      <top/>
      <bottom style="medium"/>
    </border>
    <border>
      <left style="thin"/>
      <right style="thin"/>
      <top style="thin"/>
      <botto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bottom style="medium"/>
    </border>
    <border>
      <left style="thin"/>
      <right style="thin"/>
      <top/>
      <bottom style="medium"/>
    </border>
    <border>
      <left style="medium"/>
      <right style="thin"/>
      <top style="medium"/>
      <bottom style="medium"/>
    </border>
    <border>
      <left style="thin"/>
      <right style="thin"/>
      <top style="medium"/>
      <bottom style="medium"/>
    </border>
    <border>
      <left style="thin"/>
      <right style="medium"/>
      <top/>
      <bottom style="thin"/>
    </border>
    <border>
      <left>
        <color indexed="63"/>
      </left>
      <right style="thin"/>
      <top style="medium"/>
      <bottom style="medium"/>
    </border>
    <border>
      <left style="medium"/>
      <right>
        <color indexed="63"/>
      </right>
      <top style="medium"/>
      <bottom>
        <color indexed="63"/>
      </bottom>
    </border>
    <border>
      <left style="medium"/>
      <right/>
      <top/>
      <bottom/>
    </border>
    <border>
      <left style="medium"/>
      <right>
        <color indexed="63"/>
      </right>
      <top>
        <color indexed="63"/>
      </top>
      <bottom style="medium"/>
    </border>
    <border>
      <left/>
      <right style="medium"/>
      <top>
        <color indexed="63"/>
      </top>
      <bottom style="thin"/>
    </border>
    <border>
      <left style="medium"/>
      <right style="thin"/>
      <top style="thin"/>
      <bottom style="medium"/>
    </border>
    <border>
      <left style="thin"/>
      <right>
        <color indexed="63"/>
      </right>
      <top style="thin"/>
      <bottom style="medium"/>
    </border>
    <border>
      <left>
        <color indexed="63"/>
      </left>
      <right/>
      <top style="thin"/>
      <bottom style="medium"/>
    </border>
    <border>
      <left/>
      <right style="medium"/>
      <top style="thin"/>
      <bottom style="medium"/>
    </border>
    <border>
      <left style="thin"/>
      <right/>
      <top style="thin"/>
      <bottom style="thin"/>
    </border>
    <border>
      <left/>
      <right style="thin"/>
      <top style="thin"/>
      <bottom style="thin"/>
    </border>
    <border>
      <left style="thin"/>
      <right style="medium"/>
      <top style="thin"/>
      <bottom>
        <color indexed="63"/>
      </bottom>
    </border>
    <border>
      <left/>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right style="thin"/>
      <top style="thin"/>
      <bottom style="medium"/>
    </border>
    <border>
      <left/>
      <right style="medium"/>
      <top style="thin"/>
      <bottom/>
    </border>
    <border>
      <left>
        <color indexed="63"/>
      </left>
      <right style="thin"/>
      <top/>
      <bottom style="thin"/>
    </border>
    <border>
      <left style="thin"/>
      <right/>
      <top>
        <color indexed="63"/>
      </top>
      <bottom style="thin"/>
    </border>
    <border>
      <left style="thin"/>
      <right style="medium"/>
      <top style="thin"/>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right style="thin"/>
      <top style="thin"/>
      <bottom/>
    </border>
    <border>
      <left style="medium"/>
      <right style="thin"/>
      <top style="medium"/>
      <bottom style="thin"/>
    </border>
    <border>
      <left/>
      <right/>
      <top style="thin"/>
      <bottom style="thin"/>
    </border>
    <border>
      <left style="thin"/>
      <right>
        <color indexed="63"/>
      </right>
      <top style="thin"/>
      <bottom>
        <color indexed="63"/>
      </bottom>
    </border>
    <border>
      <left style="thin"/>
      <right>
        <color indexed="63"/>
      </right>
      <top style="medium"/>
      <bottom style="medium"/>
    </border>
    <border>
      <left style="thin"/>
      <right style="thin"/>
      <top style="medium"/>
      <bottom>
        <color indexed="63"/>
      </bottom>
    </border>
    <border>
      <left style="medium"/>
      <right>
        <color indexed="63"/>
      </right>
      <top>
        <color indexed="63"/>
      </top>
      <bottom style="thin"/>
    </border>
    <border>
      <left/>
      <right/>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39" fillId="22" borderId="0" applyNumberFormat="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180"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3"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24"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16">
    <xf numFmtId="0" fontId="0" fillId="0" borderId="0" xfId="0" applyAlignment="1">
      <alignment/>
    </xf>
    <xf numFmtId="0" fontId="0" fillId="0" borderId="0" xfId="0" applyFont="1" applyAlignment="1">
      <alignment/>
    </xf>
    <xf numFmtId="0" fontId="21" fillId="0" borderId="10" xfId="60" applyFont="1" applyFill="1" applyBorder="1" applyAlignment="1" applyProtection="1">
      <alignment wrapText="1"/>
      <protection/>
    </xf>
    <xf numFmtId="0" fontId="21" fillId="0" borderId="11" xfId="60" applyFont="1" applyFill="1" applyBorder="1" applyAlignment="1" applyProtection="1">
      <alignment wrapText="1"/>
      <protection/>
    </xf>
    <xf numFmtId="0" fontId="21" fillId="0" borderId="10" xfId="60" applyFont="1" applyFill="1" applyBorder="1" applyAlignment="1" applyProtection="1">
      <alignment/>
      <protection/>
    </xf>
    <xf numFmtId="186" fontId="21" fillId="0" borderId="12" xfId="60" applyNumberFormat="1" applyFont="1" applyFill="1" applyBorder="1" applyAlignment="1" applyProtection="1">
      <alignment horizontal="left"/>
      <protection/>
    </xf>
    <xf numFmtId="186" fontId="21" fillId="0" borderId="13" xfId="60" applyNumberFormat="1" applyFont="1" applyFill="1" applyBorder="1" applyAlignment="1" applyProtection="1">
      <alignment horizontal="left"/>
      <protection/>
    </xf>
    <xf numFmtId="186" fontId="21" fillId="0" borderId="14" xfId="60" applyNumberFormat="1" applyFont="1" applyFill="1" applyBorder="1" applyAlignment="1" applyProtection="1">
      <alignment horizontal="left"/>
      <protection/>
    </xf>
    <xf numFmtId="3" fontId="21" fillId="0" borderId="15" xfId="60" applyNumberFormat="1" applyFont="1" applyFill="1" applyBorder="1" applyAlignment="1">
      <alignment/>
      <protection/>
    </xf>
    <xf numFmtId="3" fontId="21" fillId="0" borderId="16" xfId="60" applyNumberFormat="1" applyFont="1" applyFill="1" applyBorder="1" applyAlignment="1" applyProtection="1">
      <alignment/>
      <protection/>
    </xf>
    <xf numFmtId="3" fontId="21" fillId="0" borderId="17" xfId="60" applyNumberFormat="1" applyFont="1" applyFill="1" applyBorder="1" applyAlignment="1">
      <alignment/>
      <protection/>
    </xf>
    <xf numFmtId="3" fontId="18" fillId="0" borderId="16" xfId="0" applyNumberFormat="1" applyFont="1" applyFill="1" applyBorder="1" applyAlignment="1" applyProtection="1">
      <alignment/>
      <protection/>
    </xf>
    <xf numFmtId="0" fontId="21" fillId="0" borderId="18" xfId="60" applyFont="1" applyFill="1" applyBorder="1" applyAlignment="1" applyProtection="1">
      <alignment/>
      <protection/>
    </xf>
    <xf numFmtId="3" fontId="20" fillId="20" borderId="19" xfId="55" applyNumberFormat="1" applyFont="1" applyFill="1" applyBorder="1" applyAlignment="1">
      <alignment/>
    </xf>
    <xf numFmtId="0" fontId="0" fillId="20" borderId="0" xfId="0" applyFill="1" applyAlignment="1">
      <alignment/>
    </xf>
    <xf numFmtId="3" fontId="20" fillId="20" borderId="19" xfId="60" applyNumberFormat="1" applyFont="1" applyFill="1" applyBorder="1" applyAlignment="1" applyProtection="1">
      <alignment/>
      <protection/>
    </xf>
    <xf numFmtId="0" fontId="21" fillId="0" borderId="18" xfId="60" applyFont="1" applyFill="1" applyBorder="1" applyAlignment="1" applyProtection="1">
      <alignment wrapText="1"/>
      <protection/>
    </xf>
    <xf numFmtId="3" fontId="18" fillId="20" borderId="19" xfId="0" applyNumberFormat="1" applyFont="1" applyFill="1" applyBorder="1" applyAlignment="1" applyProtection="1">
      <alignment/>
      <protection/>
    </xf>
    <xf numFmtId="3" fontId="21" fillId="0" borderId="0" xfId="60" applyNumberFormat="1" applyFont="1" applyFill="1" applyBorder="1" applyAlignment="1">
      <alignment/>
      <protection/>
    </xf>
    <xf numFmtId="3" fontId="21" fillId="0" borderId="20" xfId="60" applyNumberFormat="1" applyFont="1" applyFill="1" applyBorder="1" applyAlignment="1">
      <alignment/>
      <protection/>
    </xf>
    <xf numFmtId="3" fontId="21" fillId="0" borderId="21" xfId="60" applyNumberFormat="1" applyFont="1" applyFill="1" applyBorder="1" applyAlignment="1">
      <alignment/>
      <protection/>
    </xf>
    <xf numFmtId="3" fontId="21" fillId="0" borderId="22" xfId="60" applyNumberFormat="1" applyFont="1" applyFill="1" applyBorder="1" applyAlignment="1">
      <alignment/>
      <protection/>
    </xf>
    <xf numFmtId="0" fontId="21" fillId="0" borderId="11" xfId="60" applyFont="1" applyFill="1" applyBorder="1" applyAlignment="1" applyProtection="1">
      <alignment horizontal="left"/>
      <protection/>
    </xf>
    <xf numFmtId="0" fontId="21" fillId="0" borderId="10" xfId="60" applyFont="1" applyFill="1" applyBorder="1" applyAlignment="1" applyProtection="1">
      <alignment horizontal="left" wrapText="1"/>
      <protection/>
    </xf>
    <xf numFmtId="0" fontId="0" fillId="0" borderId="0" xfId="0" applyFont="1" applyAlignment="1">
      <alignment/>
    </xf>
    <xf numFmtId="186" fontId="26" fillId="0" borderId="23" xfId="60" applyNumberFormat="1" applyFont="1" applyFill="1" applyBorder="1" applyAlignment="1" applyProtection="1">
      <alignment horizontal="justify" vertical="top"/>
      <protection/>
    </xf>
    <xf numFmtId="0" fontId="26" fillId="20" borderId="24" xfId="60" applyFont="1" applyFill="1" applyBorder="1" applyAlignment="1" applyProtection="1">
      <alignment horizontal="justify" vertical="top" wrapText="1"/>
      <protection/>
    </xf>
    <xf numFmtId="186" fontId="26" fillId="0" borderId="25" xfId="60" applyNumberFormat="1" applyFont="1" applyFill="1" applyBorder="1" applyAlignment="1" applyProtection="1">
      <alignment horizontal="left"/>
      <protection/>
    </xf>
    <xf numFmtId="0" fontId="26" fillId="20" borderId="26" xfId="60" applyFont="1" applyFill="1" applyBorder="1" applyAlignment="1" applyProtection="1">
      <alignment horizontal="left"/>
      <protection/>
    </xf>
    <xf numFmtId="186" fontId="20" fillId="0" borderId="23" xfId="60" applyNumberFormat="1" applyFont="1" applyFill="1" applyBorder="1" applyAlignment="1" applyProtection="1">
      <alignment horizontal="left"/>
      <protection/>
    </xf>
    <xf numFmtId="0" fontId="20" fillId="20" borderId="24" xfId="60" applyFont="1" applyFill="1" applyBorder="1" applyAlignment="1" applyProtection="1">
      <alignment horizontal="left" wrapText="1"/>
      <protection/>
    </xf>
    <xf numFmtId="3" fontId="21" fillId="0" borderId="27" xfId="60" applyNumberFormat="1" applyFont="1" applyFill="1" applyBorder="1" applyAlignment="1" applyProtection="1">
      <alignment/>
      <protection/>
    </xf>
    <xf numFmtId="186" fontId="21" fillId="0" borderId="12" xfId="60" applyNumberFormat="1" applyFont="1" applyFill="1" applyBorder="1" applyAlignment="1" applyProtection="1">
      <alignment horizontal="left"/>
      <protection/>
    </xf>
    <xf numFmtId="0" fontId="21" fillId="0" borderId="10" xfId="60" applyFont="1" applyFill="1" applyBorder="1" applyAlignment="1" applyProtection="1">
      <alignment wrapText="1"/>
      <protection/>
    </xf>
    <xf numFmtId="186" fontId="26" fillId="20" borderId="25" xfId="60" applyNumberFormat="1" applyFont="1" applyFill="1" applyBorder="1" applyAlignment="1" applyProtection="1">
      <alignment horizontal="left"/>
      <protection/>
    </xf>
    <xf numFmtId="0" fontId="26" fillId="20" borderId="28" xfId="60" applyFont="1" applyFill="1" applyBorder="1" applyAlignment="1" applyProtection="1">
      <alignment horizontal="left" wrapText="1"/>
      <protection/>
    </xf>
    <xf numFmtId="0" fontId="21" fillId="0" borderId="10" xfId="60" applyFont="1" applyFill="1" applyBorder="1" applyAlignment="1" applyProtection="1">
      <alignment horizontal="left"/>
      <protection/>
    </xf>
    <xf numFmtId="0" fontId="21" fillId="0" borderId="10" xfId="60" applyFont="1" applyFill="1" applyBorder="1" applyAlignment="1" applyProtection="1">
      <alignment/>
      <protection/>
    </xf>
    <xf numFmtId="0" fontId="26" fillId="0" borderId="29" xfId="60" applyFont="1" applyFill="1" applyBorder="1" applyAlignment="1">
      <alignment horizontal="left"/>
      <protection/>
    </xf>
    <xf numFmtId="0" fontId="26" fillId="0" borderId="20" xfId="60" applyFont="1" applyFill="1" applyBorder="1" applyAlignment="1">
      <alignment horizontal="left"/>
      <protection/>
    </xf>
    <xf numFmtId="0" fontId="0" fillId="0" borderId="0" xfId="0" applyFont="1" applyFill="1" applyAlignment="1">
      <alignment/>
    </xf>
    <xf numFmtId="0" fontId="19" fillId="0" borderId="30" xfId="60" applyFont="1" applyFill="1" applyBorder="1" applyAlignment="1">
      <alignment horizontal="left"/>
      <protection/>
    </xf>
    <xf numFmtId="0" fontId="19" fillId="0" borderId="31" xfId="60" applyFont="1" applyFill="1" applyBorder="1" applyAlignment="1">
      <alignment horizontal="left"/>
      <protection/>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justify" vertical="center" wrapText="1"/>
    </xf>
    <xf numFmtId="183" fontId="0" fillId="0" borderId="0" xfId="0" applyNumberFormat="1" applyFont="1" applyAlignment="1">
      <alignment horizontal="center"/>
    </xf>
    <xf numFmtId="0" fontId="21" fillId="0" borderId="0" xfId="0" applyFont="1" applyAlignment="1">
      <alignment/>
    </xf>
    <xf numFmtId="0" fontId="27" fillId="0" borderId="0" xfId="61" applyFont="1" applyAlignment="1">
      <alignment horizontal="center"/>
      <protection/>
    </xf>
    <xf numFmtId="0" fontId="0" fillId="0" borderId="0" xfId="0" applyFont="1" applyAlignment="1">
      <alignment horizontal="center"/>
    </xf>
    <xf numFmtId="186" fontId="20" fillId="0" borderId="12" xfId="60" applyNumberFormat="1" applyFont="1" applyFill="1" applyBorder="1" applyAlignment="1" applyProtection="1">
      <alignment horizontal="left"/>
      <protection/>
    </xf>
    <xf numFmtId="0" fontId="20" fillId="0" borderId="10" xfId="60" applyFont="1" applyFill="1" applyBorder="1" applyAlignment="1" applyProtection="1">
      <alignment horizontal="left" wrapText="1"/>
      <protection/>
    </xf>
    <xf numFmtId="3" fontId="18" fillId="0" borderId="16" xfId="0" applyNumberFormat="1" applyFont="1" applyFill="1" applyBorder="1" applyAlignment="1">
      <alignment/>
    </xf>
    <xf numFmtId="0" fontId="20" fillId="0" borderId="10" xfId="60" applyFont="1" applyFill="1" applyBorder="1" applyAlignment="1" applyProtection="1">
      <alignment horizontal="left"/>
      <protection/>
    </xf>
    <xf numFmtId="3" fontId="18" fillId="0" borderId="16" xfId="0" applyNumberFormat="1" applyFont="1" applyFill="1" applyBorder="1" applyAlignment="1" applyProtection="1">
      <alignment/>
      <protection/>
    </xf>
    <xf numFmtId="0" fontId="20" fillId="0" borderId="13" xfId="60" applyFont="1" applyFill="1" applyBorder="1" applyAlignment="1">
      <alignment horizontal="center" vertical="center" wrapText="1"/>
      <protection/>
    </xf>
    <xf numFmtId="0" fontId="20" fillId="0" borderId="11" xfId="60" applyFont="1" applyFill="1" applyBorder="1" applyAlignment="1">
      <alignment horizontal="center" vertical="center" wrapText="1"/>
      <protection/>
    </xf>
    <xf numFmtId="3" fontId="20" fillId="20" borderId="27" xfId="60" applyNumberFormat="1" applyFont="1" applyFill="1" applyBorder="1" applyAlignment="1">
      <alignment horizontal="center" vertical="top" wrapText="1"/>
      <protection/>
    </xf>
    <xf numFmtId="3" fontId="28" fillId="20" borderId="32" xfId="60" applyNumberFormat="1" applyFont="1" applyFill="1" applyBorder="1" applyAlignment="1">
      <alignment horizontal="center" vertical="top" wrapText="1"/>
      <protection/>
    </xf>
    <xf numFmtId="0" fontId="20" fillId="0" borderId="33" xfId="60" applyFont="1" applyFill="1" applyBorder="1" applyAlignment="1">
      <alignment horizontal="left" vertical="center"/>
      <protection/>
    </xf>
    <xf numFmtId="0" fontId="20" fillId="0" borderId="34" xfId="60" applyFont="1" applyFill="1" applyBorder="1" applyAlignment="1">
      <alignment/>
      <protection/>
    </xf>
    <xf numFmtId="0" fontId="20" fillId="0" borderId="35" xfId="60" applyFont="1" applyFill="1" applyBorder="1" applyAlignment="1">
      <alignment/>
      <protection/>
    </xf>
    <xf numFmtId="0" fontId="20" fillId="0" borderId="36" xfId="60" applyFont="1" applyFill="1" applyBorder="1" applyAlignment="1">
      <alignment/>
      <protection/>
    </xf>
    <xf numFmtId="0" fontId="0" fillId="25" borderId="37" xfId="0" applyFont="1" applyFill="1" applyBorder="1" applyAlignment="1">
      <alignment horizontal="justify" vertical="top" wrapText="1"/>
    </xf>
    <xf numFmtId="183" fontId="0" fillId="25" borderId="38" xfId="0" applyNumberFormat="1" applyFont="1" applyFill="1" applyBorder="1" applyAlignment="1">
      <alignment horizontal="center" vertical="top"/>
    </xf>
    <xf numFmtId="3" fontId="0" fillId="25" borderId="10" xfId="61" applyNumberFormat="1" applyFont="1" applyFill="1" applyBorder="1" applyAlignment="1">
      <alignment horizontal="center" vertical="top" wrapText="1"/>
      <protection/>
    </xf>
    <xf numFmtId="0" fontId="0" fillId="25" borderId="10" xfId="0" applyFont="1" applyFill="1" applyBorder="1" applyAlignment="1">
      <alignment horizontal="center" vertical="top" wrapText="1"/>
    </xf>
    <xf numFmtId="183" fontId="0" fillId="25" borderId="10" xfId="0" applyNumberFormat="1" applyFont="1" applyFill="1" applyBorder="1" applyAlignment="1">
      <alignment horizontal="center" vertical="top"/>
    </xf>
    <xf numFmtId="187" fontId="0" fillId="25" borderId="10" xfId="61" applyNumberFormat="1" applyFont="1" applyFill="1" applyBorder="1" applyAlignment="1">
      <alignment vertical="top" wrapText="1"/>
      <protection/>
    </xf>
    <xf numFmtId="3" fontId="0" fillId="25" borderId="16" xfId="0" applyNumberFormat="1" applyFont="1" applyFill="1" applyBorder="1" applyAlignment="1" applyProtection="1">
      <alignment/>
      <protection/>
    </xf>
    <xf numFmtId="3" fontId="0" fillId="25" borderId="39" xfId="0" applyNumberFormat="1" applyFont="1" applyFill="1" applyBorder="1" applyAlignment="1" applyProtection="1">
      <alignment/>
      <protection/>
    </xf>
    <xf numFmtId="3" fontId="0" fillId="25" borderId="27" xfId="0" applyNumberFormat="1" applyFont="1" applyFill="1" applyBorder="1" applyAlignment="1" applyProtection="1">
      <alignment/>
      <protection/>
    </xf>
    <xf numFmtId="3" fontId="0" fillId="25" borderId="16" xfId="0" applyNumberFormat="1" applyFont="1" applyFill="1" applyBorder="1" applyAlignment="1" applyProtection="1">
      <alignment/>
      <protection/>
    </xf>
    <xf numFmtId="3" fontId="0" fillId="25" borderId="16" xfId="0" applyNumberFormat="1" applyFont="1" applyFill="1" applyBorder="1" applyAlignment="1" applyProtection="1">
      <alignment/>
      <protection/>
    </xf>
    <xf numFmtId="3" fontId="0" fillId="25" borderId="39" xfId="0" applyNumberFormat="1" applyFont="1" applyFill="1" applyBorder="1" applyAlignment="1" applyProtection="1">
      <alignment/>
      <protection/>
    </xf>
    <xf numFmtId="3" fontId="21" fillId="25" borderId="16" xfId="0" applyNumberFormat="1" applyFont="1" applyFill="1" applyBorder="1" applyAlignment="1" applyProtection="1">
      <alignment wrapText="1"/>
      <protection/>
    </xf>
    <xf numFmtId="0" fontId="0" fillId="25" borderId="0" xfId="0" applyFont="1" applyFill="1" applyAlignment="1">
      <alignment horizontal="justify" vertical="top"/>
    </xf>
    <xf numFmtId="14" fontId="0" fillId="25" borderId="10" xfId="0" applyNumberFormat="1" applyFont="1" applyFill="1" applyBorder="1" applyAlignment="1">
      <alignment vertical="top"/>
    </xf>
    <xf numFmtId="0" fontId="0" fillId="25" borderId="10" xfId="0" applyFont="1" applyFill="1" applyBorder="1" applyAlignment="1">
      <alignment horizontal="justify" vertical="top" wrapText="1"/>
    </xf>
    <xf numFmtId="0" fontId="0" fillId="25" borderId="38" xfId="0" applyFont="1" applyFill="1" applyBorder="1" applyAlignment="1">
      <alignment horizontal="justify" vertical="top" wrapText="1"/>
    </xf>
    <xf numFmtId="3" fontId="0" fillId="25" borderId="18" xfId="61" applyNumberFormat="1" applyFont="1" applyFill="1" applyBorder="1" applyAlignment="1">
      <alignment horizontal="center" vertical="top"/>
      <protection/>
    </xf>
    <xf numFmtId="187" fontId="0" fillId="25" borderId="18" xfId="61" applyNumberFormat="1" applyFont="1" applyFill="1" applyBorder="1" applyAlignment="1">
      <alignment vertical="top"/>
      <protection/>
    </xf>
    <xf numFmtId="14" fontId="0" fillId="25" borderId="10" xfId="0" applyNumberFormat="1" applyFont="1" applyFill="1" applyBorder="1" applyAlignment="1">
      <alignment vertical="top" wrapText="1"/>
    </xf>
    <xf numFmtId="3" fontId="0" fillId="25" borderId="10" xfId="0" applyNumberFormat="1" applyFont="1" applyFill="1" applyBorder="1" applyAlignment="1">
      <alignment horizontal="right" vertical="top"/>
    </xf>
    <xf numFmtId="183" fontId="0" fillId="25" borderId="10" xfId="0" applyNumberFormat="1" applyFont="1" applyFill="1" applyBorder="1" applyAlignment="1">
      <alignment horizontal="right" vertical="top"/>
    </xf>
    <xf numFmtId="183" fontId="0" fillId="25" borderId="10" xfId="61" applyNumberFormat="1" applyFont="1" applyFill="1" applyBorder="1" applyAlignment="1">
      <alignment horizontal="right" vertical="top" wrapText="1"/>
      <protection/>
    </xf>
    <xf numFmtId="3" fontId="0" fillId="25" borderId="10" xfId="61" applyNumberFormat="1" applyFont="1" applyFill="1" applyBorder="1" applyAlignment="1">
      <alignment horizontal="right" vertical="top" wrapText="1"/>
      <protection/>
    </xf>
    <xf numFmtId="183" fontId="0" fillId="25" borderId="10" xfId="61" applyNumberFormat="1" applyFont="1" applyFill="1" applyBorder="1" applyAlignment="1">
      <alignment horizontal="center" vertical="top" wrapText="1"/>
      <protection/>
    </xf>
    <xf numFmtId="3" fontId="0" fillId="25" borderId="10" xfId="0" applyNumberFormat="1" applyFont="1" applyFill="1" applyBorder="1" applyAlignment="1">
      <alignment horizontal="center" vertical="top"/>
    </xf>
    <xf numFmtId="183" fontId="0" fillId="25" borderId="18" xfId="61" applyNumberFormat="1" applyFont="1" applyFill="1" applyBorder="1" applyAlignment="1">
      <alignment horizontal="right" vertical="top"/>
      <protection/>
    </xf>
    <xf numFmtId="183" fontId="0" fillId="25" borderId="10" xfId="0" applyNumberFormat="1" applyFont="1" applyFill="1" applyBorder="1" applyAlignment="1">
      <alignment horizontal="right" vertical="top" wrapText="1"/>
    </xf>
    <xf numFmtId="183" fontId="0" fillId="25" borderId="10" xfId="61" applyNumberFormat="1" applyFont="1" applyFill="1" applyBorder="1" applyAlignment="1">
      <alignment horizontal="right" vertical="top"/>
      <protection/>
    </xf>
    <xf numFmtId="182" fontId="0" fillId="25" borderId="18" xfId="55" applyNumberFormat="1" applyFont="1" applyFill="1" applyBorder="1" applyAlignment="1" applyProtection="1">
      <alignment horizontal="right" vertical="top" wrapText="1"/>
      <protection/>
    </xf>
    <xf numFmtId="183" fontId="0" fillId="25" borderId="0" xfId="0" applyNumberFormat="1" applyFont="1" applyFill="1" applyAlignment="1">
      <alignment horizontal="center"/>
    </xf>
    <xf numFmtId="183" fontId="0" fillId="25" borderId="0" xfId="0" applyNumberFormat="1" applyFont="1" applyFill="1" applyAlignment="1">
      <alignment horizontal="right"/>
    </xf>
    <xf numFmtId="3" fontId="21" fillId="25" borderId="40" xfId="60" applyNumberFormat="1" applyFont="1" applyFill="1" applyBorder="1" applyAlignment="1" applyProtection="1">
      <alignment/>
      <protection/>
    </xf>
    <xf numFmtId="3" fontId="21" fillId="25" borderId="32" xfId="60" applyNumberFormat="1" applyFont="1" applyFill="1" applyBorder="1" applyAlignment="1" applyProtection="1">
      <alignment/>
      <protection/>
    </xf>
    <xf numFmtId="3" fontId="21" fillId="25" borderId="40" xfId="60" applyNumberFormat="1" applyFont="1" applyFill="1" applyBorder="1" applyAlignment="1" applyProtection="1">
      <alignment/>
      <protection/>
    </xf>
    <xf numFmtId="3" fontId="20" fillId="25" borderId="40" xfId="60" applyNumberFormat="1" applyFont="1" applyFill="1" applyBorder="1" applyAlignment="1">
      <alignment/>
      <protection/>
    </xf>
    <xf numFmtId="49" fontId="18" fillId="20" borderId="41" xfId="61" applyNumberFormat="1" applyFont="1" applyFill="1" applyBorder="1" applyAlignment="1">
      <alignment horizontal="center" vertical="center" wrapText="1"/>
      <protection/>
    </xf>
    <xf numFmtId="49" fontId="18" fillId="20" borderId="41" xfId="60" applyNumberFormat="1" applyFont="1" applyFill="1" applyBorder="1" applyAlignment="1">
      <alignment horizontal="center" vertical="center" wrapText="1"/>
      <protection/>
    </xf>
    <xf numFmtId="183" fontId="18" fillId="20" borderId="41" xfId="61" applyNumberFormat="1" applyFont="1" applyFill="1" applyBorder="1" applyAlignment="1">
      <alignment horizontal="center" vertical="center" wrapText="1"/>
      <protection/>
    </xf>
    <xf numFmtId="3" fontId="18" fillId="20" borderId="41" xfId="61" applyNumberFormat="1" applyFont="1" applyFill="1" applyBorder="1" applyAlignment="1">
      <alignment vertical="center" wrapText="1"/>
      <protection/>
    </xf>
    <xf numFmtId="0" fontId="18" fillId="20" borderId="41" xfId="61" applyNumberFormat="1" applyFont="1" applyFill="1" applyBorder="1" applyAlignment="1">
      <alignment horizontal="center" vertical="center" wrapText="1"/>
      <protection/>
    </xf>
    <xf numFmtId="0" fontId="18" fillId="20" borderId="42" xfId="61" applyNumberFormat="1" applyFont="1" applyFill="1" applyBorder="1" applyAlignment="1">
      <alignment horizontal="center" vertical="center" wrapText="1"/>
      <protection/>
    </xf>
    <xf numFmtId="0" fontId="0" fillId="25" borderId="16" xfId="0" applyFont="1" applyFill="1" applyBorder="1" applyAlignment="1">
      <alignment horizontal="justify" vertical="top" wrapText="1"/>
    </xf>
    <xf numFmtId="3" fontId="0" fillId="25" borderId="43" xfId="0" applyNumberFormat="1" applyFont="1" applyFill="1" applyBorder="1" applyAlignment="1">
      <alignment horizontal="right" vertical="top"/>
    </xf>
    <xf numFmtId="183" fontId="0" fillId="25" borderId="44" xfId="0" applyNumberFormat="1" applyFont="1" applyFill="1" applyBorder="1" applyAlignment="1">
      <alignment horizontal="center" vertical="top"/>
    </xf>
    <xf numFmtId="0" fontId="0" fillId="25" borderId="10" xfId="61" applyFont="1" applyFill="1" applyBorder="1" applyAlignment="1">
      <alignment horizontal="left" vertical="top" wrapText="1"/>
      <protection/>
    </xf>
    <xf numFmtId="0" fontId="0" fillId="25" borderId="10" xfId="0" applyFont="1" applyFill="1" applyBorder="1" applyAlignment="1">
      <alignment horizontal="left" vertical="top" wrapText="1"/>
    </xf>
    <xf numFmtId="0" fontId="0" fillId="0" borderId="0" xfId="0" applyFont="1" applyAlignment="1">
      <alignment horizontal="left" vertical="top"/>
    </xf>
    <xf numFmtId="3" fontId="18" fillId="20" borderId="41" xfId="61" applyNumberFormat="1" applyFont="1" applyFill="1" applyBorder="1" applyAlignment="1">
      <alignment horizontal="center" vertical="center" wrapText="1"/>
      <protection/>
    </xf>
    <xf numFmtId="0" fontId="0" fillId="25" borderId="18" xfId="60" applyNumberFormat="1" applyFont="1" applyFill="1" applyBorder="1" applyAlignment="1">
      <alignment horizontal="justify" vertical="top" wrapText="1"/>
      <protection/>
    </xf>
    <xf numFmtId="49" fontId="0" fillId="25" borderId="10" xfId="60" applyNumberFormat="1" applyFont="1" applyFill="1" applyBorder="1" applyAlignment="1">
      <alignment horizontal="justify" vertical="top" wrapText="1"/>
      <protection/>
    </xf>
    <xf numFmtId="0" fontId="0" fillId="0" borderId="0" xfId="0" applyFont="1" applyAlignment="1">
      <alignment horizontal="justify"/>
    </xf>
    <xf numFmtId="0" fontId="0" fillId="25" borderId="10" xfId="61" applyFont="1" applyFill="1" applyBorder="1" applyAlignment="1">
      <alignment horizontal="center" vertical="top" wrapText="1"/>
      <protection/>
    </xf>
    <xf numFmtId="14" fontId="0" fillId="25" borderId="10" xfId="61" applyNumberFormat="1" applyFont="1" applyFill="1" applyBorder="1" applyAlignment="1">
      <alignment vertical="top" wrapText="1"/>
      <protection/>
    </xf>
    <xf numFmtId="0" fontId="0" fillId="25" borderId="40" xfId="61" applyFont="1" applyFill="1" applyBorder="1" applyAlignment="1">
      <alignment horizontal="justify" vertical="top" wrapText="1"/>
      <protection/>
    </xf>
    <xf numFmtId="0" fontId="0" fillId="25" borderId="16" xfId="61" applyFont="1" applyFill="1" applyBorder="1" applyAlignment="1">
      <alignment horizontal="justify" vertical="top" wrapText="1"/>
      <protection/>
    </xf>
    <xf numFmtId="0" fontId="0" fillId="25" borderId="38" xfId="61" applyFont="1" applyFill="1" applyBorder="1" applyAlignment="1">
      <alignment horizontal="justify" vertical="top" wrapText="1"/>
      <protection/>
    </xf>
    <xf numFmtId="3" fontId="20" fillId="20" borderId="32" xfId="60" applyNumberFormat="1" applyFont="1" applyFill="1" applyBorder="1" applyAlignment="1">
      <alignment horizontal="center" vertical="top" wrapText="1"/>
      <protection/>
    </xf>
    <xf numFmtId="3" fontId="21" fillId="25" borderId="15" xfId="0" applyNumberFormat="1" applyFont="1" applyFill="1" applyBorder="1" applyAlignment="1" applyProtection="1">
      <alignment wrapText="1"/>
      <protection/>
    </xf>
    <xf numFmtId="3" fontId="0" fillId="25" borderId="32" xfId="0" applyNumberFormat="1" applyFont="1" applyFill="1" applyBorder="1" applyAlignment="1" applyProtection="1">
      <alignment/>
      <protection/>
    </xf>
    <xf numFmtId="3" fontId="0" fillId="25" borderId="40" xfId="0" applyNumberFormat="1" applyFont="1" applyFill="1" applyBorder="1" applyAlignment="1" applyProtection="1">
      <alignment/>
      <protection/>
    </xf>
    <xf numFmtId="3" fontId="0" fillId="25" borderId="40" xfId="0" applyNumberFormat="1" applyFont="1" applyFill="1" applyBorder="1" applyAlignment="1" applyProtection="1">
      <alignment/>
      <protection/>
    </xf>
    <xf numFmtId="3" fontId="0" fillId="25" borderId="45" xfId="0" applyNumberFormat="1" applyFont="1" applyFill="1" applyBorder="1" applyAlignment="1" applyProtection="1">
      <alignment/>
      <protection/>
    </xf>
    <xf numFmtId="3" fontId="0" fillId="25" borderId="40" xfId="0" applyNumberFormat="1" applyFont="1" applyFill="1" applyBorder="1" applyAlignment="1" applyProtection="1">
      <alignment/>
      <protection/>
    </xf>
    <xf numFmtId="3" fontId="0" fillId="25" borderId="45" xfId="0" applyNumberFormat="1" applyFont="1" applyFill="1" applyBorder="1" applyAlignment="1" applyProtection="1">
      <alignment/>
      <protection/>
    </xf>
    <xf numFmtId="1" fontId="0" fillId="25" borderId="10" xfId="55" applyNumberFormat="1" applyFont="1" applyFill="1" applyBorder="1" applyAlignment="1" applyProtection="1">
      <alignment horizontal="justify" vertical="top" wrapText="1"/>
      <protection/>
    </xf>
    <xf numFmtId="183" fontId="0" fillId="25" borderId="10" xfId="61" applyNumberFormat="1" applyFont="1" applyFill="1" applyBorder="1" applyAlignment="1">
      <alignment horizontal="center" vertical="top"/>
      <protection/>
    </xf>
    <xf numFmtId="49" fontId="0" fillId="25" borderId="10" xfId="60" applyNumberFormat="1" applyFont="1" applyFill="1" applyBorder="1" applyAlignment="1">
      <alignment horizontal="center" vertical="top" wrapText="1"/>
      <protection/>
    </xf>
    <xf numFmtId="0" fontId="0" fillId="26" borderId="10" xfId="0" applyFont="1" applyFill="1" applyBorder="1" applyAlignment="1" applyProtection="1">
      <alignment horizontal="justify" vertical="top"/>
      <protection locked="0"/>
    </xf>
    <xf numFmtId="0" fontId="0" fillId="25" borderId="16" xfId="0" applyFont="1" applyFill="1" applyBorder="1" applyAlignment="1" applyProtection="1">
      <alignment horizontal="justify" vertical="top"/>
      <protection locked="0"/>
    </xf>
    <xf numFmtId="0" fontId="0" fillId="25" borderId="10" xfId="0" applyFont="1" applyFill="1" applyBorder="1" applyAlignment="1" applyProtection="1">
      <alignment horizontal="justify" vertical="top"/>
      <protection locked="0"/>
    </xf>
    <xf numFmtId="184" fontId="27" fillId="0" borderId="0" xfId="53" applyNumberFormat="1" applyFont="1" applyAlignment="1">
      <alignment horizontal="center"/>
    </xf>
    <xf numFmtId="184" fontId="0" fillId="0" borderId="0" xfId="53" applyNumberFormat="1" applyFont="1" applyAlignment="1">
      <alignment/>
    </xf>
    <xf numFmtId="3" fontId="0" fillId="25" borderId="38" xfId="61" applyNumberFormat="1" applyFont="1" applyFill="1" applyBorder="1" applyAlignment="1">
      <alignment horizontal="left" vertical="top" wrapText="1"/>
      <protection/>
    </xf>
    <xf numFmtId="183" fontId="0" fillId="25" borderId="10" xfId="0" applyNumberFormat="1" applyFont="1" applyFill="1" applyBorder="1" applyAlignment="1">
      <alignment horizontal="left" vertical="top"/>
    </xf>
    <xf numFmtId="183" fontId="0" fillId="25" borderId="41" xfId="0" applyNumberFormat="1" applyFont="1" applyFill="1" applyBorder="1" applyAlignment="1">
      <alignment horizontal="right" vertical="top"/>
    </xf>
    <xf numFmtId="0" fontId="0" fillId="25" borderId="38" xfId="0" applyNumberFormat="1" applyFont="1" applyFill="1" applyBorder="1" applyAlignment="1" applyProtection="1">
      <alignment horizontal="justify" vertical="top" wrapText="1"/>
      <protection locked="0"/>
    </xf>
    <xf numFmtId="183" fontId="0" fillId="25" borderId="11" xfId="0" applyNumberFormat="1" applyFont="1" applyFill="1" applyBorder="1" applyAlignment="1">
      <alignment horizontal="right" vertical="top"/>
    </xf>
    <xf numFmtId="1" fontId="20" fillId="27" borderId="18" xfId="55" applyNumberFormat="1" applyFont="1" applyFill="1" applyBorder="1" applyAlignment="1">
      <alignment horizontal="center" vertical="center" wrapText="1"/>
    </xf>
    <xf numFmtId="0" fontId="0" fillId="26" borderId="10" xfId="0" applyFont="1" applyFill="1" applyBorder="1" applyAlignment="1" applyProtection="1">
      <alignment horizontal="center" vertical="top" wrapText="1"/>
      <protection/>
    </xf>
    <xf numFmtId="0" fontId="0" fillId="26" borderId="10" xfId="0" applyFont="1" applyFill="1" applyBorder="1" applyAlignment="1" applyProtection="1">
      <alignment horizontal="left" vertical="top" wrapText="1"/>
      <protection/>
    </xf>
    <xf numFmtId="0" fontId="0" fillId="26" borderId="10" xfId="0" applyFont="1" applyFill="1" applyBorder="1" applyAlignment="1" applyProtection="1">
      <alignment vertical="top" wrapText="1"/>
      <protection locked="0"/>
    </xf>
    <xf numFmtId="182" fontId="0" fillId="26" borderId="10" xfId="55" applyNumberFormat="1" applyFont="1" applyFill="1" applyBorder="1" applyAlignment="1" applyProtection="1">
      <alignment horizontal="right" vertical="top" wrapText="1"/>
      <protection/>
    </xf>
    <xf numFmtId="1" fontId="0" fillId="26" borderId="10" xfId="55" applyNumberFormat="1" applyFont="1" applyFill="1" applyBorder="1" applyAlignment="1" applyProtection="1">
      <alignment horizontal="right" vertical="top" wrapText="1"/>
      <protection/>
    </xf>
    <xf numFmtId="1" fontId="0" fillId="26" borderId="10" xfId="55" applyNumberFormat="1" applyFont="1" applyFill="1" applyBorder="1" applyAlignment="1" applyProtection="1">
      <alignment horizontal="center" vertical="top" wrapText="1"/>
      <protection/>
    </xf>
    <xf numFmtId="4" fontId="0" fillId="26" borderId="10" xfId="0" applyNumberFormat="1" applyFont="1" applyFill="1" applyBorder="1" applyAlignment="1" applyProtection="1">
      <alignment horizontal="justify" vertical="top" wrapText="1"/>
      <protection/>
    </xf>
    <xf numFmtId="0" fontId="0" fillId="26" borderId="10" xfId="0" applyNumberFormat="1" applyFont="1" applyFill="1" applyBorder="1" applyAlignment="1" applyProtection="1">
      <alignment horizontal="center" vertical="top" wrapText="1"/>
      <protection/>
    </xf>
    <xf numFmtId="196" fontId="0" fillId="26" borderId="10" xfId="0" applyNumberFormat="1" applyFont="1" applyFill="1" applyBorder="1" applyAlignment="1" applyProtection="1">
      <alignment horizontal="center" vertical="top" wrapText="1"/>
      <protection/>
    </xf>
    <xf numFmtId="182" fontId="0" fillId="25" borderId="10" xfId="55" applyNumberFormat="1" applyFont="1" applyFill="1" applyBorder="1" applyAlignment="1" applyProtection="1">
      <alignment horizontal="center" vertical="top" wrapText="1"/>
      <protection/>
    </xf>
    <xf numFmtId="3" fontId="0" fillId="26" borderId="10" xfId="61" applyNumberFormat="1" applyFont="1" applyFill="1" applyBorder="1" applyAlignment="1">
      <alignment horizontal="left" vertical="top" wrapText="1"/>
      <protection/>
    </xf>
    <xf numFmtId="3" fontId="0" fillId="26" borderId="10" xfId="61" applyNumberFormat="1" applyFont="1" applyFill="1" applyBorder="1" applyAlignment="1">
      <alignment horizontal="justify" vertical="top" wrapText="1"/>
      <protection/>
    </xf>
    <xf numFmtId="0" fontId="0" fillId="26" borderId="10" xfId="0" applyFont="1" applyFill="1" applyBorder="1" applyAlignment="1">
      <alignment vertical="top" wrapText="1"/>
    </xf>
    <xf numFmtId="1" fontId="0" fillId="26" borderId="10" xfId="0" applyNumberFormat="1" applyFont="1" applyFill="1" applyBorder="1" applyAlignment="1" applyProtection="1">
      <alignment horizontal="center" vertical="top" wrapText="1"/>
      <protection/>
    </xf>
    <xf numFmtId="196" fontId="0" fillId="26" borderId="10" xfId="0" applyNumberFormat="1" applyFont="1" applyFill="1" applyBorder="1" applyAlignment="1" applyProtection="1">
      <alignment vertical="top" wrapText="1"/>
      <protection/>
    </xf>
    <xf numFmtId="196" fontId="0" fillId="26" borderId="10" xfId="0" applyNumberFormat="1" applyFont="1" applyFill="1" applyBorder="1" applyAlignment="1" applyProtection="1">
      <alignment horizontal="right" vertical="top" wrapText="1"/>
      <protection/>
    </xf>
    <xf numFmtId="0" fontId="0" fillId="26" borderId="10" xfId="0" applyFont="1" applyFill="1" applyBorder="1" applyAlignment="1" applyProtection="1">
      <alignment vertical="top"/>
      <protection locked="0"/>
    </xf>
    <xf numFmtId="0" fontId="0" fillId="25" borderId="10" xfId="0" applyNumberFormat="1" applyFont="1" applyFill="1" applyBorder="1" applyAlignment="1" applyProtection="1">
      <alignment horizontal="center" vertical="top" wrapText="1"/>
      <protection/>
    </xf>
    <xf numFmtId="0" fontId="0" fillId="25" borderId="10" xfId="0" applyFont="1" applyFill="1" applyBorder="1" applyAlignment="1" applyProtection="1">
      <alignment vertical="top" wrapText="1"/>
      <protection locked="0"/>
    </xf>
    <xf numFmtId="1" fontId="0" fillId="25" borderId="10" xfId="55" applyNumberFormat="1" applyFont="1" applyFill="1" applyBorder="1" applyAlignment="1" applyProtection="1">
      <alignment horizontal="center" vertical="top" wrapText="1"/>
      <protection/>
    </xf>
    <xf numFmtId="196" fontId="0" fillId="25" borderId="10" xfId="0" applyNumberFormat="1" applyFont="1" applyFill="1" applyBorder="1" applyAlignment="1" applyProtection="1">
      <alignment horizontal="center" vertical="top" wrapText="1"/>
      <protection/>
    </xf>
    <xf numFmtId="182" fontId="0" fillId="25" borderId="10" xfId="55" applyNumberFormat="1" applyFont="1" applyFill="1" applyBorder="1" applyAlignment="1" applyProtection="1">
      <alignment horizontal="right" vertical="top" wrapText="1"/>
      <protection/>
    </xf>
    <xf numFmtId="182" fontId="0" fillId="25" borderId="10" xfId="55" applyNumberFormat="1" applyFont="1" applyFill="1" applyBorder="1" applyAlignment="1" applyProtection="1">
      <alignment vertical="top" wrapText="1"/>
      <protection/>
    </xf>
    <xf numFmtId="196" fontId="0" fillId="25" borderId="10" xfId="0" applyNumberFormat="1" applyFont="1" applyFill="1" applyBorder="1" applyAlignment="1" applyProtection="1">
      <alignment horizontal="right" vertical="top" wrapText="1"/>
      <protection/>
    </xf>
    <xf numFmtId="196" fontId="0" fillId="25" borderId="10" xfId="0" applyNumberFormat="1" applyFont="1" applyFill="1" applyBorder="1" applyAlignment="1" applyProtection="1">
      <alignment vertical="top" wrapText="1"/>
      <protection/>
    </xf>
    <xf numFmtId="196" fontId="0" fillId="25" borderId="10" xfId="0" applyNumberFormat="1" applyFont="1" applyFill="1" applyBorder="1" applyAlignment="1">
      <alignment horizontal="center" vertical="top"/>
    </xf>
    <xf numFmtId="3" fontId="0" fillId="25" borderId="10" xfId="61" applyNumberFormat="1" applyFont="1" applyFill="1" applyBorder="1" applyAlignment="1">
      <alignment horizontal="left" vertical="top" wrapText="1"/>
      <protection/>
    </xf>
    <xf numFmtId="49" fontId="18" fillId="28" borderId="41" xfId="60" applyNumberFormat="1" applyFont="1" applyFill="1" applyBorder="1" applyAlignment="1">
      <alignment horizontal="center" vertical="center" wrapText="1"/>
      <protection/>
    </xf>
    <xf numFmtId="3" fontId="21" fillId="25" borderId="40" xfId="0" applyNumberFormat="1" applyFont="1" applyFill="1" applyBorder="1" applyAlignment="1" applyProtection="1">
      <alignment wrapText="1"/>
      <protection/>
    </xf>
    <xf numFmtId="3" fontId="21" fillId="25" borderId="16" xfId="60" applyNumberFormat="1" applyFont="1" applyFill="1" applyBorder="1" applyAlignment="1" applyProtection="1">
      <alignment/>
      <protection/>
    </xf>
    <xf numFmtId="3" fontId="21" fillId="25" borderId="39" xfId="60" applyNumberFormat="1" applyFont="1" applyFill="1" applyBorder="1" applyAlignment="1" applyProtection="1">
      <alignment/>
      <protection/>
    </xf>
    <xf numFmtId="186" fontId="21" fillId="25" borderId="12" xfId="60" applyNumberFormat="1" applyFont="1" applyFill="1" applyBorder="1" applyAlignment="1" applyProtection="1">
      <alignment horizontal="left"/>
      <protection/>
    </xf>
    <xf numFmtId="0" fontId="21" fillId="25" borderId="10" xfId="60" applyFont="1" applyFill="1" applyBorder="1" applyAlignment="1" applyProtection="1">
      <alignment/>
      <protection/>
    </xf>
    <xf numFmtId="0" fontId="0" fillId="25" borderId="0" xfId="0" applyFill="1" applyAlignment="1">
      <alignment/>
    </xf>
    <xf numFmtId="3" fontId="21" fillId="25" borderId="15" xfId="60" applyNumberFormat="1" applyFont="1" applyFill="1" applyBorder="1" applyAlignment="1" applyProtection="1">
      <alignment horizontal="right"/>
      <protection/>
    </xf>
    <xf numFmtId="184" fontId="0" fillId="0" borderId="0" xfId="53" applyNumberFormat="1" applyFont="1" applyAlignment="1">
      <alignment/>
    </xf>
    <xf numFmtId="184" fontId="0" fillId="0" borderId="0" xfId="0" applyNumberFormat="1" applyFont="1" applyFill="1" applyAlignment="1">
      <alignment/>
    </xf>
    <xf numFmtId="3" fontId="0" fillId="0" borderId="0" xfId="0" applyNumberFormat="1" applyFont="1" applyAlignment="1">
      <alignment/>
    </xf>
    <xf numFmtId="183" fontId="0" fillId="25" borderId="10" xfId="53" applyNumberFormat="1" applyFont="1" applyFill="1" applyBorder="1" applyAlignment="1">
      <alignment horizontal="right" vertical="top" wrapText="1"/>
    </xf>
    <xf numFmtId="14" fontId="0" fillId="25" borderId="10" xfId="0" applyNumberFormat="1" applyFont="1" applyFill="1" applyBorder="1" applyAlignment="1">
      <alignment horizontal="left" vertical="top" wrapText="1"/>
    </xf>
    <xf numFmtId="14" fontId="0" fillId="25" borderId="10" xfId="0" applyNumberFormat="1" applyFont="1" applyFill="1" applyBorder="1" applyAlignment="1">
      <alignment horizontal="right" vertical="top"/>
    </xf>
    <xf numFmtId="0" fontId="0" fillId="25" borderId="38" xfId="0" applyNumberFormat="1" applyFont="1" applyFill="1" applyBorder="1" applyAlignment="1">
      <alignment horizontal="justify" vertical="top" wrapText="1"/>
    </xf>
    <xf numFmtId="0" fontId="0" fillId="25" borderId="46" xfId="0" applyFont="1" applyFill="1" applyBorder="1" applyAlignment="1" applyProtection="1">
      <alignment horizontal="justify" vertical="top"/>
      <protection locked="0"/>
    </xf>
    <xf numFmtId="0" fontId="0" fillId="25" borderId="10" xfId="61" applyFont="1" applyFill="1" applyBorder="1" applyAlignment="1">
      <alignment horizontal="justify" vertical="top" wrapText="1"/>
      <protection/>
    </xf>
    <xf numFmtId="3" fontId="0" fillId="25" borderId="18" xfId="61" applyNumberFormat="1" applyFont="1" applyFill="1" applyBorder="1" applyAlignment="1">
      <alignment horizontal="right" vertical="top"/>
      <protection/>
    </xf>
    <xf numFmtId="0" fontId="0" fillId="25" borderId="10" xfId="0" applyFont="1" applyFill="1" applyBorder="1" applyAlignment="1">
      <alignment horizontal="justify" vertical="top"/>
    </xf>
    <xf numFmtId="184" fontId="0" fillId="25" borderId="10" xfId="53" applyNumberFormat="1" applyFont="1" applyFill="1" applyBorder="1" applyAlignment="1">
      <alignment horizontal="right" vertical="top" wrapText="1"/>
    </xf>
    <xf numFmtId="182" fontId="0" fillId="25" borderId="10" xfId="55" applyNumberFormat="1" applyFont="1" applyFill="1" applyBorder="1" applyAlignment="1">
      <alignment vertical="top"/>
    </xf>
    <xf numFmtId="0" fontId="0" fillId="25" borderId="10" xfId="61" applyFont="1" applyFill="1" applyBorder="1" applyAlignment="1">
      <alignment horizontal="justify" vertical="top"/>
      <protection/>
    </xf>
    <xf numFmtId="182" fontId="0" fillId="25" borderId="10" xfId="55" applyNumberFormat="1" applyFont="1" applyFill="1" applyBorder="1" applyAlignment="1" applyProtection="1">
      <alignment horizontal="justify" vertical="top" wrapText="1"/>
      <protection/>
    </xf>
    <xf numFmtId="188" fontId="0" fillId="25" borderId="10" xfId="61" applyNumberFormat="1" applyFont="1" applyFill="1" applyBorder="1" applyAlignment="1">
      <alignment vertical="top" wrapText="1"/>
      <protection/>
    </xf>
    <xf numFmtId="14" fontId="0" fillId="25" borderId="47" xfId="61" applyNumberFormat="1" applyFont="1" applyFill="1" applyBorder="1" applyAlignment="1">
      <alignment vertical="top" wrapText="1"/>
      <protection/>
    </xf>
    <xf numFmtId="14" fontId="0" fillId="25" borderId="10" xfId="0" applyNumberFormat="1" applyFont="1" applyFill="1" applyBorder="1" applyAlignment="1">
      <alignment horizontal="right" vertical="top" wrapText="1"/>
    </xf>
    <xf numFmtId="0" fontId="0" fillId="25" borderId="16" xfId="61" applyFont="1" applyFill="1" applyBorder="1" applyAlignment="1">
      <alignment horizontal="justify" vertical="top"/>
      <protection/>
    </xf>
    <xf numFmtId="0" fontId="0" fillId="25" borderId="0" xfId="0" applyFont="1" applyFill="1" applyBorder="1" applyAlignment="1">
      <alignment horizontal="justify" vertical="top" wrapText="1"/>
    </xf>
    <xf numFmtId="184" fontId="0" fillId="25" borderId="0" xfId="53" applyNumberFormat="1" applyFont="1" applyFill="1" applyAlignment="1">
      <alignment horizontal="justify" vertical="top"/>
    </xf>
    <xf numFmtId="3" fontId="0" fillId="25" borderId="38" xfId="0" applyNumberFormat="1" applyFont="1" applyFill="1" applyBorder="1" applyAlignment="1">
      <alignment horizontal="center" vertical="top"/>
    </xf>
    <xf numFmtId="0" fontId="0" fillId="25" borderId="38" xfId="0" applyFont="1" applyFill="1" applyBorder="1" applyAlignment="1" applyProtection="1">
      <alignment horizontal="justify" vertical="top" wrapText="1"/>
      <protection locked="0"/>
    </xf>
    <xf numFmtId="3" fontId="0" fillId="25" borderId="10" xfId="0" applyNumberFormat="1" applyFont="1" applyFill="1" applyBorder="1" applyAlignment="1">
      <alignment horizontal="right" vertical="top" wrapText="1"/>
    </xf>
    <xf numFmtId="3" fontId="0" fillId="25" borderId="0" xfId="0" applyNumberFormat="1" applyFont="1" applyFill="1" applyBorder="1" applyAlignment="1">
      <alignment horizontal="center" vertical="top" wrapText="1"/>
    </xf>
    <xf numFmtId="3" fontId="0" fillId="25" borderId="10" xfId="0" applyNumberFormat="1" applyFont="1" applyFill="1" applyBorder="1" applyAlignment="1" applyProtection="1">
      <alignment horizontal="right" vertical="top" wrapText="1"/>
      <protection/>
    </xf>
    <xf numFmtId="0" fontId="0" fillId="25" borderId="38" xfId="0" applyFont="1" applyFill="1" applyBorder="1" applyAlignment="1" applyProtection="1">
      <alignment horizontal="left" vertical="top" wrapText="1"/>
      <protection locked="0"/>
    </xf>
    <xf numFmtId="0" fontId="0" fillId="25" borderId="43" xfId="0" applyFont="1" applyFill="1" applyBorder="1" applyAlignment="1">
      <alignment horizontal="left" vertical="top" wrapText="1"/>
    </xf>
    <xf numFmtId="49" fontId="0" fillId="25" borderId="43" xfId="60" applyNumberFormat="1" applyFont="1" applyFill="1" applyBorder="1" applyAlignment="1">
      <alignment horizontal="center" vertical="top" wrapText="1"/>
      <protection/>
    </xf>
    <xf numFmtId="0" fontId="0" fillId="25" borderId="43" xfId="0" applyFont="1" applyFill="1" applyBorder="1" applyAlignment="1">
      <alignment horizontal="justify" vertical="top" wrapText="1"/>
    </xf>
    <xf numFmtId="0" fontId="0" fillId="25" borderId="43" xfId="0" applyFont="1" applyFill="1" applyBorder="1" applyAlignment="1" applyProtection="1">
      <alignment horizontal="justify" vertical="top"/>
      <protection locked="0"/>
    </xf>
    <xf numFmtId="182" fontId="0" fillId="25" borderId="10" xfId="55" applyNumberFormat="1" applyFont="1" applyFill="1" applyBorder="1" applyAlignment="1" applyProtection="1">
      <alignment horizontal="left" vertical="top" wrapText="1"/>
      <protection/>
    </xf>
    <xf numFmtId="0" fontId="0" fillId="25" borderId="48" xfId="0" applyFont="1" applyFill="1" applyBorder="1" applyAlignment="1" applyProtection="1">
      <alignment horizontal="justify" vertical="top"/>
      <protection locked="0"/>
    </xf>
    <xf numFmtId="3" fontId="0" fillId="25" borderId="10" xfId="61" applyNumberFormat="1" applyFont="1" applyFill="1" applyBorder="1" applyAlignment="1">
      <alignment horizontal="justify" vertical="top" wrapText="1"/>
      <protection/>
    </xf>
    <xf numFmtId="1" fontId="0" fillId="25" borderId="10" xfId="55" applyNumberFormat="1" applyFont="1" applyFill="1" applyBorder="1" applyAlignment="1" applyProtection="1">
      <alignment horizontal="right" vertical="top" wrapText="1"/>
      <protection/>
    </xf>
    <xf numFmtId="0" fontId="0" fillId="25" borderId="10" xfId="0" applyNumberFormat="1" applyFont="1" applyFill="1" applyBorder="1" applyAlignment="1" applyProtection="1">
      <alignment horizontal="justify" vertical="top" wrapText="1"/>
      <protection/>
    </xf>
    <xf numFmtId="0" fontId="29" fillId="25" borderId="0" xfId="0" applyFont="1" applyFill="1" applyBorder="1" applyAlignment="1">
      <alignment vertical="top" wrapText="1"/>
    </xf>
    <xf numFmtId="182" fontId="18" fillId="25" borderId="0" xfId="55" applyNumberFormat="1" applyFont="1" applyFill="1" applyAlignment="1">
      <alignment vertical="top"/>
    </xf>
    <xf numFmtId="3" fontId="20" fillId="29" borderId="16" xfId="60" applyNumberFormat="1" applyFont="1" applyFill="1" applyBorder="1" applyAlignment="1">
      <alignment horizontal="center" vertical="center" wrapText="1"/>
      <protection/>
    </xf>
    <xf numFmtId="3" fontId="20" fillId="29" borderId="40" xfId="60" applyNumberFormat="1" applyFont="1" applyFill="1" applyBorder="1" applyAlignment="1">
      <alignment horizontal="center" vertical="center" wrapText="1"/>
      <protection/>
    </xf>
    <xf numFmtId="3" fontId="0" fillId="0" borderId="0" xfId="0" applyNumberFormat="1" applyAlignment="1">
      <alignment/>
    </xf>
    <xf numFmtId="183" fontId="40" fillId="0" borderId="0" xfId="0" applyNumberFormat="1" applyFont="1" applyAlignment="1">
      <alignment horizontal="center"/>
    </xf>
    <xf numFmtId="4" fontId="0" fillId="0" borderId="0" xfId="0" applyNumberFormat="1" applyAlignment="1">
      <alignment/>
    </xf>
    <xf numFmtId="2" fontId="0" fillId="0" borderId="0" xfId="0" applyNumberFormat="1" applyAlignment="1">
      <alignment/>
    </xf>
    <xf numFmtId="0" fontId="0" fillId="0" borderId="22" xfId="0" applyFont="1" applyBorder="1" applyAlignment="1">
      <alignment/>
    </xf>
    <xf numFmtId="0" fontId="0" fillId="0" borderId="22" xfId="0" applyFont="1" applyFill="1" applyBorder="1" applyAlignment="1">
      <alignment/>
    </xf>
    <xf numFmtId="0" fontId="0" fillId="0" borderId="30" xfId="60" applyFont="1" applyFill="1" applyBorder="1" applyAlignment="1">
      <alignment horizontal="left"/>
      <protection/>
    </xf>
    <xf numFmtId="209" fontId="0" fillId="0" borderId="0" xfId="56" applyNumberFormat="1" applyFont="1" applyAlignment="1">
      <alignment/>
    </xf>
    <xf numFmtId="0" fontId="31" fillId="0" borderId="0" xfId="60" applyFont="1" applyFill="1" applyBorder="1" applyAlignment="1">
      <alignment horizontal="right"/>
      <protection/>
    </xf>
    <xf numFmtId="0" fontId="31" fillId="0" borderId="22" xfId="0" applyFont="1" applyBorder="1" applyAlignment="1">
      <alignment horizontal="right"/>
    </xf>
    <xf numFmtId="0" fontId="0" fillId="0" borderId="0" xfId="0" applyFont="1" applyBorder="1" applyAlignment="1">
      <alignment/>
    </xf>
    <xf numFmtId="0" fontId="0" fillId="0" borderId="0" xfId="0" applyFont="1" applyFill="1" applyBorder="1" applyAlignment="1">
      <alignment/>
    </xf>
    <xf numFmtId="0" fontId="0" fillId="0" borderId="30" xfId="0" applyFont="1" applyFill="1" applyBorder="1" applyAlignment="1">
      <alignment horizontal="right"/>
    </xf>
    <xf numFmtId="10" fontId="0" fillId="0" borderId="0" xfId="64" applyNumberFormat="1" applyFont="1" applyBorder="1" applyAlignment="1">
      <alignment/>
    </xf>
    <xf numFmtId="3" fontId="32" fillId="0" borderId="0" xfId="60" applyNumberFormat="1" applyFont="1" applyFill="1" applyBorder="1" applyAlignment="1">
      <alignment horizontal="right"/>
      <protection/>
    </xf>
    <xf numFmtId="0" fontId="32" fillId="0" borderId="0" xfId="60" applyFont="1" applyFill="1" applyBorder="1" applyAlignment="1">
      <alignment horizontal="right"/>
      <protection/>
    </xf>
    <xf numFmtId="209" fontId="18" fillId="0" borderId="0" xfId="56" applyNumberFormat="1" applyFont="1" applyBorder="1" applyAlignment="1">
      <alignment/>
    </xf>
    <xf numFmtId="10" fontId="18" fillId="0" borderId="0" xfId="64" applyNumberFormat="1" applyFont="1" applyBorder="1" applyAlignment="1">
      <alignment/>
    </xf>
    <xf numFmtId="3" fontId="20" fillId="20" borderId="49" xfId="60" applyNumberFormat="1" applyFont="1" applyFill="1" applyBorder="1" applyAlignment="1" applyProtection="1">
      <alignment/>
      <protection/>
    </xf>
    <xf numFmtId="3" fontId="20" fillId="20" borderId="50" xfId="60" applyNumberFormat="1" applyFont="1" applyFill="1" applyBorder="1" applyAlignment="1" applyProtection="1">
      <alignment/>
      <protection/>
    </xf>
    <xf numFmtId="0" fontId="20" fillId="0" borderId="33" xfId="60" applyFont="1" applyFill="1" applyBorder="1" applyAlignment="1">
      <alignment horizontal="center" wrapText="1"/>
      <protection/>
    </xf>
    <xf numFmtId="0" fontId="20" fillId="0" borderId="43" xfId="60" applyFont="1" applyFill="1" applyBorder="1" applyAlignment="1">
      <alignment horizontal="center" vertical="center" wrapText="1"/>
      <protection/>
    </xf>
    <xf numFmtId="186" fontId="21" fillId="0" borderId="25" xfId="60" applyNumberFormat="1" applyFont="1" applyFill="1" applyBorder="1" applyAlignment="1" applyProtection="1">
      <alignment horizontal="left"/>
      <protection/>
    </xf>
    <xf numFmtId="0" fontId="21" fillId="25" borderId="26" xfId="60" applyFont="1" applyFill="1" applyBorder="1" applyAlignment="1" applyProtection="1">
      <alignment/>
      <protection/>
    </xf>
    <xf numFmtId="3" fontId="0" fillId="25" borderId="19" xfId="0" applyNumberFormat="1" applyFont="1" applyFill="1" applyBorder="1" applyAlignment="1" applyProtection="1">
      <alignment/>
      <protection/>
    </xf>
    <xf numFmtId="3" fontId="0" fillId="25" borderId="51" xfId="0" applyNumberFormat="1" applyFont="1" applyFill="1" applyBorder="1" applyAlignment="1" applyProtection="1">
      <alignment/>
      <protection/>
    </xf>
    <xf numFmtId="3" fontId="21" fillId="0" borderId="51" xfId="60" applyNumberFormat="1" applyFont="1" applyFill="1" applyBorder="1" applyAlignment="1" applyProtection="1">
      <alignment/>
      <protection/>
    </xf>
    <xf numFmtId="3" fontId="21" fillId="0" borderId="19" xfId="60" applyNumberFormat="1" applyFont="1" applyFill="1" applyBorder="1" applyAlignment="1" applyProtection="1">
      <alignment/>
      <protection/>
    </xf>
    <xf numFmtId="3" fontId="21" fillId="25" borderId="19" xfId="60" applyNumberFormat="1" applyFont="1" applyFill="1" applyBorder="1" applyAlignment="1" applyProtection="1">
      <alignment/>
      <protection/>
    </xf>
    <xf numFmtId="186" fontId="25" fillId="0" borderId="13" xfId="60" applyNumberFormat="1" applyFont="1" applyFill="1" applyBorder="1" applyAlignment="1" applyProtection="1">
      <alignment horizontal="left"/>
      <protection/>
    </xf>
    <xf numFmtId="0" fontId="21" fillId="0" borderId="11" xfId="60" applyFont="1" applyFill="1" applyBorder="1" applyAlignment="1" applyProtection="1">
      <alignment/>
      <protection/>
    </xf>
    <xf numFmtId="3" fontId="21" fillId="25" borderId="32" xfId="60" applyNumberFormat="1" applyFont="1" applyFill="1" applyBorder="1" applyAlignment="1" applyProtection="1">
      <alignment/>
      <protection/>
    </xf>
    <xf numFmtId="3" fontId="21" fillId="0" borderId="27" xfId="60" applyNumberFormat="1" applyFont="1" applyFill="1" applyBorder="1" applyAlignment="1" applyProtection="1">
      <alignment/>
      <protection/>
    </xf>
    <xf numFmtId="3" fontId="21" fillId="25" borderId="27" xfId="60" applyNumberFormat="1" applyFont="1" applyFill="1" applyBorder="1" applyAlignment="1" applyProtection="1">
      <alignment/>
      <protection/>
    </xf>
    <xf numFmtId="186" fontId="26" fillId="30" borderId="25" xfId="60" applyNumberFormat="1" applyFont="1" applyFill="1" applyBorder="1" applyAlignment="1" applyProtection="1">
      <alignment horizontal="left"/>
      <protection/>
    </xf>
    <xf numFmtId="0" fontId="26" fillId="30" borderId="26" xfId="60" applyFont="1" applyFill="1" applyBorder="1" applyAlignment="1" applyProtection="1">
      <alignment horizontal="left"/>
      <protection/>
    </xf>
    <xf numFmtId="3" fontId="18" fillId="30" borderId="19" xfId="0" applyNumberFormat="1" applyFont="1" applyFill="1" applyBorder="1" applyAlignment="1">
      <alignment horizontal="right" vertical="center" wrapText="1"/>
    </xf>
    <xf numFmtId="0" fontId="26" fillId="0" borderId="23" xfId="60" applyFont="1" applyFill="1" applyBorder="1" applyAlignment="1">
      <alignment horizontal="left"/>
      <protection/>
    </xf>
    <xf numFmtId="0" fontId="26" fillId="0" borderId="24" xfId="60" applyFont="1" applyFill="1" applyBorder="1" applyAlignment="1" applyProtection="1">
      <alignment horizontal="left" wrapText="1"/>
      <protection/>
    </xf>
    <xf numFmtId="3" fontId="20" fillId="20" borderId="17" xfId="60" applyNumberFormat="1" applyFont="1" applyFill="1" applyBorder="1" applyAlignment="1" applyProtection="1">
      <alignment/>
      <protection/>
    </xf>
    <xf numFmtId="3" fontId="20" fillId="30" borderId="27" xfId="60" applyNumberFormat="1" applyFont="1" applyFill="1" applyBorder="1" applyAlignment="1" applyProtection="1">
      <alignment/>
      <protection/>
    </xf>
    <xf numFmtId="186" fontId="25" fillId="0" borderId="33" xfId="60" applyNumberFormat="1" applyFont="1" applyFill="1" applyBorder="1" applyAlignment="1" applyProtection="1">
      <alignment horizontal="left"/>
      <protection/>
    </xf>
    <xf numFmtId="0" fontId="21" fillId="0" borderId="43" xfId="60" applyFont="1" applyFill="1" applyBorder="1" applyAlignment="1" applyProtection="1">
      <alignment horizontal="justify" vertical="top"/>
      <protection/>
    </xf>
    <xf numFmtId="3" fontId="0" fillId="25" borderId="48" xfId="0" applyNumberFormat="1" applyFont="1" applyFill="1" applyBorder="1" applyAlignment="1" applyProtection="1">
      <alignment/>
      <protection/>
    </xf>
    <xf numFmtId="3" fontId="21" fillId="0" borderId="36" xfId="60" applyNumberFormat="1" applyFont="1" applyFill="1" applyBorder="1" applyAlignment="1" applyProtection="1">
      <alignment/>
      <protection/>
    </xf>
    <xf numFmtId="3" fontId="21" fillId="0" borderId="48" xfId="60" applyNumberFormat="1" applyFont="1" applyFill="1" applyBorder="1" applyAlignment="1" applyProtection="1">
      <alignment/>
      <protection/>
    </xf>
    <xf numFmtId="3" fontId="21" fillId="25" borderId="48" xfId="60" applyNumberFormat="1" applyFont="1" applyFill="1" applyBorder="1" applyAlignment="1" applyProtection="1">
      <alignment/>
      <protection/>
    </xf>
    <xf numFmtId="0" fontId="20" fillId="31" borderId="10" xfId="0" applyFont="1" applyFill="1" applyBorder="1" applyAlignment="1">
      <alignment horizontal="left" vertical="top" wrapText="1"/>
    </xf>
    <xf numFmtId="0" fontId="18" fillId="31" borderId="10" xfId="0" applyNumberFormat="1" applyFont="1" applyFill="1" applyBorder="1" applyAlignment="1" applyProtection="1">
      <alignment horizontal="center" vertical="top" wrapText="1"/>
      <protection/>
    </xf>
    <xf numFmtId="0" fontId="18" fillId="31" borderId="10" xfId="0" applyNumberFormat="1" applyFont="1" applyFill="1" applyBorder="1" applyAlignment="1" applyProtection="1">
      <alignment horizontal="justify" vertical="top" wrapText="1"/>
      <protection/>
    </xf>
    <xf numFmtId="1" fontId="20" fillId="31" borderId="10" xfId="55" applyNumberFormat="1" applyFont="1" applyFill="1" applyBorder="1" applyAlignment="1" applyProtection="1">
      <alignment horizontal="right" vertical="top" wrapText="1"/>
      <protection/>
    </xf>
    <xf numFmtId="1" fontId="20" fillId="31" borderId="10" xfId="55" applyNumberFormat="1" applyFont="1" applyFill="1" applyBorder="1" applyAlignment="1" applyProtection="1">
      <alignment horizontal="center" vertical="top" wrapText="1"/>
      <protection/>
    </xf>
    <xf numFmtId="0" fontId="18" fillId="31" borderId="10" xfId="0" applyFont="1" applyFill="1" applyBorder="1" applyAlignment="1">
      <alignment horizontal="justify" vertical="top"/>
    </xf>
    <xf numFmtId="196" fontId="18" fillId="31" borderId="10" xfId="0" applyNumberFormat="1" applyFont="1" applyFill="1" applyBorder="1" applyAlignment="1" applyProtection="1">
      <alignment horizontal="center" vertical="top" wrapText="1"/>
      <protection/>
    </xf>
    <xf numFmtId="0" fontId="18" fillId="31" borderId="10" xfId="0" applyFont="1" applyFill="1" applyBorder="1" applyAlignment="1">
      <alignment horizontal="center" vertical="top" wrapText="1"/>
    </xf>
    <xf numFmtId="196" fontId="18" fillId="31" borderId="10" xfId="0" applyNumberFormat="1" applyFont="1" applyFill="1" applyBorder="1" applyAlignment="1" applyProtection="1">
      <alignment vertical="top" wrapText="1"/>
      <protection/>
    </xf>
    <xf numFmtId="3" fontId="18" fillId="31" borderId="10" xfId="61" applyNumberFormat="1" applyFont="1" applyFill="1" applyBorder="1" applyAlignment="1">
      <alignment horizontal="justify" vertical="top" wrapText="1"/>
      <protection/>
    </xf>
    <xf numFmtId="0" fontId="33" fillId="31" borderId="0" xfId="0" applyFont="1" applyFill="1" applyBorder="1" applyAlignment="1">
      <alignment vertical="top" wrapText="1"/>
    </xf>
    <xf numFmtId="0" fontId="20" fillId="31" borderId="0" xfId="0" applyFont="1" applyFill="1" applyBorder="1" applyAlignment="1">
      <alignment horizontal="justify" vertical="top"/>
    </xf>
    <xf numFmtId="182" fontId="34" fillId="31" borderId="10" xfId="55" applyNumberFormat="1" applyFont="1" applyFill="1" applyBorder="1" applyAlignment="1" applyProtection="1">
      <alignment horizontal="right" vertical="top" wrapText="1"/>
      <protection/>
    </xf>
    <xf numFmtId="183" fontId="40" fillId="0" borderId="20" xfId="0" applyNumberFormat="1" applyFont="1" applyBorder="1" applyAlignment="1">
      <alignment horizontal="center"/>
    </xf>
    <xf numFmtId="184" fontId="0" fillId="25" borderId="10" xfId="53" applyNumberFormat="1" applyFont="1" applyFill="1" applyBorder="1" applyAlignment="1">
      <alignment horizontal="justify" vertical="top" wrapText="1"/>
    </xf>
    <xf numFmtId="182" fontId="0" fillId="25" borderId="0" xfId="55" applyNumberFormat="1" applyFont="1" applyFill="1" applyAlignment="1">
      <alignment vertical="top"/>
    </xf>
    <xf numFmtId="0" fontId="0" fillId="25" borderId="41" xfId="0" applyFont="1" applyFill="1" applyBorder="1" applyAlignment="1" applyProtection="1">
      <alignment horizontal="justify" vertical="top"/>
      <protection locked="0"/>
    </xf>
    <xf numFmtId="0" fontId="30" fillId="25" borderId="0" xfId="0" applyFont="1" applyFill="1" applyAlignment="1">
      <alignment horizontal="justify" vertical="top"/>
    </xf>
    <xf numFmtId="0" fontId="0" fillId="25" borderId="12" xfId="0" applyFont="1" applyFill="1" applyBorder="1" applyAlignment="1">
      <alignment horizontal="center" vertical="top" wrapText="1"/>
    </xf>
    <xf numFmtId="0" fontId="0" fillId="25" borderId="38" xfId="61" applyFont="1" applyFill="1" applyBorder="1" applyAlignment="1">
      <alignment horizontal="justify" vertical="top"/>
      <protection/>
    </xf>
    <xf numFmtId="22" fontId="0" fillId="25" borderId="16" xfId="61" applyNumberFormat="1" applyFont="1" applyFill="1" applyBorder="1" applyAlignment="1">
      <alignment horizontal="justify" vertical="top"/>
      <protection/>
    </xf>
    <xf numFmtId="0" fontId="0" fillId="25" borderId="15" xfId="0" applyFont="1" applyFill="1" applyBorder="1" applyAlignment="1">
      <alignment horizontal="justify" vertical="top" wrapText="1"/>
    </xf>
    <xf numFmtId="0" fontId="0" fillId="25" borderId="38" xfId="61" applyNumberFormat="1" applyFont="1" applyFill="1" applyBorder="1" applyAlignment="1">
      <alignment horizontal="justify" vertical="top" wrapText="1"/>
      <protection/>
    </xf>
    <xf numFmtId="14" fontId="0" fillId="25" borderId="37" xfId="0" applyNumberFormat="1" applyFont="1" applyFill="1" applyBorder="1" applyAlignment="1">
      <alignment vertical="top"/>
    </xf>
    <xf numFmtId="0" fontId="0" fillId="25" borderId="37" xfId="61" applyFont="1" applyFill="1" applyBorder="1" applyAlignment="1">
      <alignment horizontal="justify" vertical="top" wrapText="1"/>
      <protection/>
    </xf>
    <xf numFmtId="0" fontId="0" fillId="25" borderId="10" xfId="61" applyFont="1" applyFill="1" applyBorder="1" applyAlignment="1">
      <alignment horizontal="center" vertical="top"/>
      <protection/>
    </xf>
    <xf numFmtId="0" fontId="0" fillId="25" borderId="52" xfId="61" applyFont="1" applyFill="1" applyBorder="1" applyAlignment="1">
      <alignment horizontal="justify" vertical="top" wrapText="1"/>
      <protection/>
    </xf>
    <xf numFmtId="0" fontId="0" fillId="25" borderId="45" xfId="61" applyFont="1" applyFill="1" applyBorder="1" applyAlignment="1">
      <alignment horizontal="justify" vertical="top" wrapText="1"/>
      <protection/>
    </xf>
    <xf numFmtId="0" fontId="0" fillId="25" borderId="18" xfId="61" applyFont="1" applyFill="1" applyBorder="1" applyAlignment="1">
      <alignment horizontal="justify" vertical="top" wrapText="1"/>
      <protection/>
    </xf>
    <xf numFmtId="183" fontId="0" fillId="25" borderId="10" xfId="61" applyNumberFormat="1" applyFont="1" applyFill="1" applyBorder="1" applyAlignment="1">
      <alignment horizontal="justify" vertical="top" wrapText="1"/>
      <protection/>
    </xf>
    <xf numFmtId="187" fontId="0" fillId="25" borderId="10" xfId="0" applyNumberFormat="1" applyFont="1" applyFill="1" applyBorder="1" applyAlignment="1">
      <alignment vertical="top"/>
    </xf>
    <xf numFmtId="187" fontId="0" fillId="25" borderId="37" xfId="0" applyNumberFormat="1" applyFont="1" applyFill="1" applyBorder="1" applyAlignment="1">
      <alignment vertical="top"/>
    </xf>
    <xf numFmtId="188" fontId="0" fillId="25" borderId="10" xfId="0" applyNumberFormat="1" applyFont="1" applyFill="1" applyBorder="1" applyAlignment="1">
      <alignment vertical="top" wrapText="1"/>
    </xf>
    <xf numFmtId="14" fontId="0" fillId="25" borderId="37" xfId="61" applyNumberFormat="1" applyFont="1" applyFill="1" applyBorder="1" applyAlignment="1">
      <alignment vertical="top" wrapText="1"/>
      <protection/>
    </xf>
    <xf numFmtId="0" fontId="0" fillId="25" borderId="16" xfId="61" applyNumberFormat="1" applyFont="1" applyFill="1" applyBorder="1" applyAlignment="1">
      <alignment horizontal="justify" vertical="top" wrapText="1"/>
      <protection/>
    </xf>
    <xf numFmtId="0" fontId="0" fillId="25" borderId="10" xfId="61" applyNumberFormat="1" applyFont="1" applyFill="1" applyBorder="1" applyAlignment="1">
      <alignment horizontal="left" vertical="top" wrapText="1"/>
      <protection/>
    </xf>
    <xf numFmtId="0" fontId="0" fillId="25" borderId="0" xfId="0" applyFont="1" applyFill="1" applyBorder="1" applyAlignment="1">
      <alignment horizontal="justify" vertical="top"/>
    </xf>
    <xf numFmtId="0" fontId="0" fillId="25" borderId="38" xfId="0" applyFont="1" applyFill="1" applyBorder="1" applyAlignment="1">
      <alignment horizontal="justify" vertical="top"/>
    </xf>
    <xf numFmtId="0" fontId="0" fillId="25" borderId="16" xfId="0" applyFont="1" applyFill="1" applyBorder="1" applyAlignment="1">
      <alignment horizontal="justify" vertical="top"/>
    </xf>
    <xf numFmtId="0" fontId="0" fillId="25" borderId="10" xfId="0" applyFont="1" applyFill="1" applyBorder="1" applyAlignment="1">
      <alignment horizontal="center" vertical="top"/>
    </xf>
    <xf numFmtId="188" fontId="0" fillId="25" borderId="10" xfId="0" applyNumberFormat="1" applyFont="1" applyFill="1" applyBorder="1" applyAlignment="1">
      <alignment vertical="top"/>
    </xf>
    <xf numFmtId="0" fontId="0" fillId="25" borderId="16" xfId="61" applyNumberFormat="1" applyFont="1" applyFill="1" applyBorder="1" applyAlignment="1">
      <alignment horizontal="justify" vertical="top"/>
      <protection/>
    </xf>
    <xf numFmtId="183" fontId="0" fillId="25" borderId="10" xfId="0" applyNumberFormat="1" applyFont="1" applyFill="1" applyBorder="1" applyAlignment="1">
      <alignment horizontal="center" vertical="top" wrapText="1"/>
    </xf>
    <xf numFmtId="0" fontId="0" fillId="25" borderId="38" xfId="61" applyFont="1" applyFill="1" applyBorder="1" applyAlignment="1">
      <alignment horizontal="left" vertical="top" wrapText="1"/>
      <protection/>
    </xf>
    <xf numFmtId="183" fontId="0" fillId="25" borderId="10" xfId="53" applyNumberFormat="1" applyFont="1" applyFill="1" applyBorder="1" applyAlignment="1">
      <alignment horizontal="center" vertical="top" wrapText="1"/>
    </xf>
    <xf numFmtId="3" fontId="0" fillId="25" borderId="10" xfId="0" applyNumberFormat="1" applyFont="1" applyFill="1" applyBorder="1" applyAlignment="1">
      <alignment horizontal="left" vertical="top" wrapText="1"/>
    </xf>
    <xf numFmtId="0" fontId="0" fillId="25" borderId="43" xfId="61" applyFont="1" applyFill="1" applyBorder="1" applyAlignment="1">
      <alignment horizontal="justify" vertical="top"/>
      <protection/>
    </xf>
    <xf numFmtId="0" fontId="0" fillId="25" borderId="43" xfId="61" applyFont="1" applyFill="1" applyBorder="1" applyAlignment="1">
      <alignment horizontal="justify" vertical="top" wrapText="1"/>
      <protection/>
    </xf>
    <xf numFmtId="14" fontId="0" fillId="25" borderId="43" xfId="0" applyNumberFormat="1" applyFont="1" applyFill="1" applyBorder="1" applyAlignment="1">
      <alignment vertical="top"/>
    </xf>
    <xf numFmtId="184" fontId="35" fillId="25" borderId="0" xfId="53" applyNumberFormat="1" applyFont="1" applyFill="1" applyAlignment="1">
      <alignment horizontal="justify" vertical="top"/>
    </xf>
    <xf numFmtId="0" fontId="35" fillId="25" borderId="0" xfId="61" applyFont="1" applyFill="1" applyAlignment="1">
      <alignment horizontal="justify" vertical="top"/>
      <protection/>
    </xf>
    <xf numFmtId="49" fontId="18" fillId="32" borderId="41" xfId="60" applyNumberFormat="1" applyFont="1" applyFill="1" applyBorder="1" applyAlignment="1">
      <alignment horizontal="center" vertical="center" wrapText="1"/>
      <protection/>
    </xf>
    <xf numFmtId="49" fontId="18" fillId="20" borderId="53" xfId="61" applyNumberFormat="1" applyFont="1" applyFill="1" applyBorder="1" applyAlignment="1">
      <alignment horizontal="center" vertical="center" wrapText="1"/>
      <protection/>
    </xf>
    <xf numFmtId="3" fontId="0" fillId="25" borderId="44" xfId="0" applyNumberFormat="1" applyFont="1" applyFill="1" applyBorder="1" applyAlignment="1">
      <alignment horizontal="center" vertical="top"/>
    </xf>
    <xf numFmtId="49" fontId="0" fillId="25" borderId="54" xfId="60" applyNumberFormat="1" applyFont="1" applyFill="1" applyBorder="1" applyAlignment="1">
      <alignment horizontal="justify" vertical="top" wrapText="1"/>
      <protection/>
    </xf>
    <xf numFmtId="0" fontId="0" fillId="25" borderId="0" xfId="61" applyFont="1" applyFill="1" applyAlignment="1">
      <alignment horizontal="justify" vertical="top"/>
      <protection/>
    </xf>
    <xf numFmtId="3" fontId="0" fillId="25" borderId="38" xfId="61" applyNumberFormat="1" applyFont="1" applyFill="1" applyBorder="1" applyAlignment="1">
      <alignment horizontal="justify" vertical="top" wrapText="1"/>
      <protection/>
    </xf>
    <xf numFmtId="3" fontId="0" fillId="25" borderId="16" xfId="61" applyNumberFormat="1" applyFont="1" applyFill="1" applyBorder="1" applyAlignment="1">
      <alignment horizontal="justify" vertical="top" wrapText="1"/>
      <protection/>
    </xf>
    <xf numFmtId="0" fontId="0" fillId="25" borderId="10" xfId="0" applyFont="1" applyFill="1" applyBorder="1" applyAlignment="1" applyProtection="1">
      <alignment horizontal="justify" vertical="top" wrapText="1"/>
      <protection/>
    </xf>
    <xf numFmtId="49" fontId="0" fillId="25" borderId="54" xfId="61" applyNumberFormat="1" applyFont="1" applyFill="1" applyBorder="1" applyAlignment="1">
      <alignment horizontal="justify" vertical="top" wrapText="1"/>
      <protection/>
    </xf>
    <xf numFmtId="49" fontId="0" fillId="25" borderId="10" xfId="61" applyNumberFormat="1" applyFont="1" applyFill="1" applyBorder="1" applyAlignment="1">
      <alignment horizontal="center" vertical="top" wrapText="1"/>
      <protection/>
    </xf>
    <xf numFmtId="49" fontId="0" fillId="25" borderId="10" xfId="61" applyNumberFormat="1" applyFont="1" applyFill="1" applyBorder="1" applyAlignment="1">
      <alignment horizontal="justify" vertical="top" wrapText="1"/>
      <protection/>
    </xf>
    <xf numFmtId="49" fontId="0" fillId="25" borderId="37" xfId="61" applyNumberFormat="1" applyFont="1" applyFill="1" applyBorder="1" applyAlignment="1">
      <alignment horizontal="justify" vertical="top" wrapText="1"/>
      <protection/>
    </xf>
    <xf numFmtId="0" fontId="0" fillId="25" borderId="40" xfId="61" applyNumberFormat="1" applyFont="1" applyFill="1" applyBorder="1" applyAlignment="1">
      <alignment horizontal="justify" vertical="top" wrapText="1"/>
      <protection/>
    </xf>
    <xf numFmtId="3" fontId="0" fillId="25" borderId="40" xfId="61" applyNumberFormat="1" applyFont="1" applyFill="1" applyBorder="1" applyAlignment="1">
      <alignment horizontal="justify" vertical="top" wrapText="1"/>
      <protection/>
    </xf>
    <xf numFmtId="3" fontId="0" fillId="25" borderId="41" xfId="61" applyNumberFormat="1" applyFont="1" applyFill="1" applyBorder="1" applyAlignment="1">
      <alignment horizontal="justify" vertical="top" wrapText="1"/>
      <protection/>
    </xf>
    <xf numFmtId="3" fontId="0" fillId="25" borderId="38" xfId="0" applyNumberFormat="1" applyFont="1" applyFill="1" applyBorder="1" applyAlignment="1">
      <alignment horizontal="center" vertical="top" wrapText="1"/>
    </xf>
    <xf numFmtId="184" fontId="0" fillId="25" borderId="0" xfId="61" applyNumberFormat="1" applyFont="1" applyFill="1" applyAlignment="1">
      <alignment horizontal="justify" vertical="top"/>
      <protection/>
    </xf>
    <xf numFmtId="49" fontId="0" fillId="25" borderId="35" xfId="60" applyNumberFormat="1" applyFont="1" applyFill="1" applyBorder="1" applyAlignment="1">
      <alignment horizontal="justify" vertical="top" wrapText="1"/>
      <protection/>
    </xf>
    <xf numFmtId="0" fontId="0" fillId="25" borderId="14" xfId="0" applyFont="1" applyFill="1" applyBorder="1" applyAlignment="1">
      <alignment horizontal="center" vertical="top" wrapText="1"/>
    </xf>
    <xf numFmtId="183" fontId="0" fillId="25" borderId="43" xfId="61" applyNumberFormat="1" applyFont="1" applyFill="1" applyBorder="1" applyAlignment="1">
      <alignment horizontal="center" vertical="top"/>
      <protection/>
    </xf>
    <xf numFmtId="0" fontId="30" fillId="33" borderId="25" xfId="0" applyFont="1" applyFill="1" applyBorder="1" applyAlignment="1">
      <alignment horizontal="center" vertical="top" wrapText="1"/>
    </xf>
    <xf numFmtId="49" fontId="30" fillId="33" borderId="35" xfId="60" applyNumberFormat="1" applyFont="1" applyFill="1" applyBorder="1" applyAlignment="1">
      <alignment horizontal="justify" vertical="top" wrapText="1"/>
      <protection/>
    </xf>
    <xf numFmtId="49" fontId="30" fillId="33" borderId="43" xfId="60" applyNumberFormat="1" applyFont="1" applyFill="1" applyBorder="1" applyAlignment="1">
      <alignment horizontal="center" vertical="top" wrapText="1"/>
      <protection/>
    </xf>
    <xf numFmtId="0" fontId="30" fillId="33" borderId="43" xfId="61" applyFont="1" applyFill="1" applyBorder="1" applyAlignment="1">
      <alignment horizontal="justify" vertical="top"/>
      <protection/>
    </xf>
    <xf numFmtId="0" fontId="30" fillId="33" borderId="43" xfId="61" applyFont="1" applyFill="1" applyBorder="1" applyAlignment="1">
      <alignment horizontal="justify" vertical="top" wrapText="1"/>
      <protection/>
    </xf>
    <xf numFmtId="0" fontId="30" fillId="33" borderId="43" xfId="0" applyFont="1" applyFill="1" applyBorder="1" applyAlignment="1">
      <alignment horizontal="justify" vertical="top" wrapText="1"/>
    </xf>
    <xf numFmtId="3" fontId="30" fillId="33" borderId="43" xfId="0" applyNumberFormat="1" applyFont="1" applyFill="1" applyBorder="1" applyAlignment="1">
      <alignment horizontal="right" vertical="top"/>
    </xf>
    <xf numFmtId="183" fontId="30" fillId="33" borderId="24" xfId="61" applyNumberFormat="1" applyFont="1" applyFill="1" applyBorder="1" applyAlignment="1">
      <alignment horizontal="center" vertical="top"/>
      <protection/>
    </xf>
    <xf numFmtId="183" fontId="30" fillId="33" borderId="44" xfId="0" applyNumberFormat="1" applyFont="1" applyFill="1" applyBorder="1" applyAlignment="1">
      <alignment horizontal="center" vertical="top"/>
    </xf>
    <xf numFmtId="14" fontId="30" fillId="33" borderId="43" xfId="0" applyNumberFormat="1" applyFont="1" applyFill="1" applyBorder="1" applyAlignment="1">
      <alignment vertical="top"/>
    </xf>
    <xf numFmtId="0" fontId="30" fillId="33" borderId="43" xfId="0" applyFont="1" applyFill="1" applyBorder="1" applyAlignment="1">
      <alignment horizontal="left" vertical="top" wrapText="1"/>
    </xf>
    <xf numFmtId="0" fontId="30" fillId="33" borderId="41" xfId="0" applyFont="1" applyFill="1" applyBorder="1" applyAlignment="1" applyProtection="1">
      <alignment horizontal="justify" vertical="top"/>
      <protection locked="0"/>
    </xf>
    <xf numFmtId="0" fontId="30" fillId="33" borderId="48" xfId="0" applyFont="1" applyFill="1" applyBorder="1" applyAlignment="1" applyProtection="1">
      <alignment horizontal="justify" vertical="top"/>
      <protection locked="0"/>
    </xf>
    <xf numFmtId="0" fontId="0" fillId="25" borderId="37" xfId="61" applyNumberFormat="1" applyFont="1" applyFill="1" applyBorder="1" applyAlignment="1">
      <alignment horizontal="left" vertical="top" wrapText="1"/>
      <protection/>
    </xf>
    <xf numFmtId="0" fontId="0" fillId="25" borderId="18" xfId="0" applyFont="1" applyFill="1" applyBorder="1" applyAlignment="1">
      <alignment horizontal="justify" vertical="top" wrapText="1"/>
    </xf>
    <xf numFmtId="0" fontId="0" fillId="25" borderId="46" xfId="61" applyNumberFormat="1" applyFont="1" applyFill="1" applyBorder="1" applyAlignment="1">
      <alignment horizontal="justify" vertical="top" wrapText="1"/>
      <protection/>
    </xf>
    <xf numFmtId="0" fontId="0" fillId="25" borderId="50" xfId="0" applyFont="1" applyFill="1" applyBorder="1" applyAlignment="1" applyProtection="1">
      <alignment horizontal="justify" vertical="top"/>
      <protection locked="0"/>
    </xf>
    <xf numFmtId="0" fontId="0" fillId="25" borderId="50" xfId="0" applyFont="1" applyFill="1" applyBorder="1" applyAlignment="1">
      <alignment horizontal="justify" vertical="top" wrapText="1"/>
    </xf>
    <xf numFmtId="0" fontId="0" fillId="25" borderId="38" xfId="0" applyFont="1" applyFill="1" applyBorder="1" applyAlignment="1">
      <alignment horizontal="left" vertical="top" wrapText="1"/>
    </xf>
    <xf numFmtId="0" fontId="0" fillId="25" borderId="18" xfId="0" applyFont="1" applyFill="1" applyBorder="1" applyAlignment="1">
      <alignment horizontal="left" vertical="top" wrapText="1"/>
    </xf>
    <xf numFmtId="0" fontId="0" fillId="25" borderId="46" xfId="61" applyFont="1" applyFill="1" applyBorder="1" applyAlignment="1">
      <alignment horizontal="justify" vertical="top" wrapText="1"/>
      <protection/>
    </xf>
    <xf numFmtId="181" fontId="0" fillId="25" borderId="38" xfId="61" applyNumberFormat="1" applyFont="1" applyFill="1" applyBorder="1" applyAlignment="1">
      <alignment horizontal="justify" vertical="top" wrapText="1"/>
      <protection/>
    </xf>
    <xf numFmtId="0" fontId="0" fillId="25" borderId="38" xfId="0" applyFont="1" applyFill="1" applyBorder="1" applyAlignment="1" applyProtection="1">
      <alignment horizontal="justify" vertical="top"/>
      <protection locked="0"/>
    </xf>
    <xf numFmtId="0" fontId="0" fillId="25" borderId="10" xfId="60" applyNumberFormat="1" applyFont="1" applyFill="1" applyBorder="1" applyAlignment="1">
      <alignment horizontal="justify" vertical="top" wrapText="1"/>
      <protection/>
    </xf>
    <xf numFmtId="0" fontId="0" fillId="25" borderId="26" xfId="61" applyFont="1" applyFill="1" applyBorder="1" applyAlignment="1">
      <alignment horizontal="justify" vertical="top" wrapText="1"/>
      <protection/>
    </xf>
    <xf numFmtId="0" fontId="0" fillId="25" borderId="46" xfId="0" applyFont="1" applyFill="1" applyBorder="1" applyAlignment="1">
      <alignment horizontal="left" vertical="top" wrapText="1"/>
    </xf>
    <xf numFmtId="0" fontId="0" fillId="25" borderId="55" xfId="0" applyFont="1" applyFill="1" applyBorder="1" applyAlignment="1">
      <alignment horizontal="left" vertical="top" wrapText="1"/>
    </xf>
    <xf numFmtId="183" fontId="0" fillId="25" borderId="34" xfId="61" applyNumberFormat="1" applyFont="1" applyFill="1" applyBorder="1" applyAlignment="1">
      <alignment horizontal="justify" vertical="top" wrapText="1"/>
      <protection/>
    </xf>
    <xf numFmtId="183" fontId="0" fillId="25" borderId="56" xfId="61" applyNumberFormat="1" applyFont="1" applyFill="1" applyBorder="1" applyAlignment="1">
      <alignment horizontal="justify" vertical="top" wrapText="1"/>
      <protection/>
    </xf>
    <xf numFmtId="183" fontId="0" fillId="25" borderId="57" xfId="61" applyNumberFormat="1" applyFont="1" applyFill="1" applyBorder="1" applyAlignment="1">
      <alignment horizontal="justify" vertical="top" wrapText="1"/>
      <protection/>
    </xf>
    <xf numFmtId="0" fontId="0" fillId="25" borderId="20" xfId="0" applyFont="1" applyFill="1" applyBorder="1" applyAlignment="1">
      <alignment horizontal="left" vertical="top" wrapText="1"/>
    </xf>
    <xf numFmtId="0" fontId="0" fillId="25" borderId="18" xfId="61" applyFont="1" applyFill="1" applyBorder="1" applyAlignment="1">
      <alignment horizontal="left" vertical="top" wrapText="1"/>
      <protection/>
    </xf>
    <xf numFmtId="0" fontId="20" fillId="31" borderId="18" xfId="0" applyFont="1" applyFill="1" applyBorder="1" applyAlignment="1">
      <alignment horizontal="center" vertical="center" wrapText="1"/>
    </xf>
    <xf numFmtId="15" fontId="0" fillId="26" borderId="10" xfId="0" applyNumberFormat="1" applyFont="1" applyFill="1" applyBorder="1" applyAlignment="1">
      <alignment horizontal="center" vertical="top" wrapText="1"/>
    </xf>
    <xf numFmtId="1" fontId="0" fillId="25" borderId="10" xfId="0" applyNumberFormat="1" applyFont="1" applyFill="1" applyBorder="1" applyAlignment="1">
      <alignment horizontal="center" vertical="top" wrapText="1"/>
    </xf>
    <xf numFmtId="4" fontId="0" fillId="25" borderId="10" xfId="0" applyNumberFormat="1" applyFont="1" applyFill="1" applyBorder="1" applyAlignment="1" applyProtection="1">
      <alignment horizontal="justify" vertical="top" wrapText="1"/>
      <protection/>
    </xf>
    <xf numFmtId="0" fontId="41" fillId="25" borderId="0" xfId="0" applyFont="1" applyFill="1" applyBorder="1" applyAlignment="1">
      <alignment vertical="top" wrapText="1"/>
    </xf>
    <xf numFmtId="0" fontId="0" fillId="25" borderId="0" xfId="0" applyFont="1" applyFill="1" applyBorder="1" applyAlignment="1">
      <alignment vertical="top"/>
    </xf>
    <xf numFmtId="0" fontId="0" fillId="25" borderId="10" xfId="0" applyFont="1" applyFill="1" applyBorder="1" applyAlignment="1" applyProtection="1">
      <alignment horizontal="center" vertical="top" wrapText="1"/>
      <protection/>
    </xf>
    <xf numFmtId="15" fontId="0" fillId="25" borderId="10" xfId="0" applyNumberFormat="1" applyFont="1" applyFill="1" applyBorder="1" applyAlignment="1">
      <alignment horizontal="justify" vertical="top" wrapText="1"/>
    </xf>
    <xf numFmtId="196" fontId="0" fillId="25" borderId="10" xfId="0" applyNumberFormat="1" applyFont="1" applyFill="1" applyBorder="1" applyAlignment="1" applyProtection="1">
      <alignment horizontal="justify" vertical="top" wrapText="1"/>
      <protection/>
    </xf>
    <xf numFmtId="196" fontId="0" fillId="25" borderId="10" xfId="0" applyNumberFormat="1" applyFont="1" applyFill="1" applyBorder="1" applyAlignment="1">
      <alignment horizontal="justify" vertical="top"/>
    </xf>
    <xf numFmtId="0" fontId="22" fillId="25" borderId="0" xfId="0" applyFont="1" applyFill="1" applyBorder="1" applyAlignment="1">
      <alignment horizontal="justify" vertical="top"/>
    </xf>
    <xf numFmtId="0" fontId="0" fillId="0" borderId="0" xfId="0" applyAlignment="1">
      <alignment horizontal="justify"/>
    </xf>
    <xf numFmtId="0" fontId="18" fillId="31" borderId="10" xfId="0" applyFont="1" applyFill="1" applyBorder="1" applyAlignment="1" applyProtection="1">
      <alignment horizontal="justify" vertical="top" wrapText="1"/>
      <protection locked="0"/>
    </xf>
    <xf numFmtId="14" fontId="0" fillId="25" borderId="10" xfId="0" applyNumberFormat="1" applyFont="1" applyFill="1" applyBorder="1" applyAlignment="1" applyProtection="1">
      <alignment horizontal="center" vertical="top" wrapText="1"/>
      <protection/>
    </xf>
    <xf numFmtId="0" fontId="20" fillId="0" borderId="29" xfId="60" applyFont="1" applyFill="1" applyBorder="1" applyAlignment="1">
      <alignment horizontal="center" vertical="center"/>
      <protection/>
    </xf>
    <xf numFmtId="0" fontId="20" fillId="0" borderId="20" xfId="60" applyFont="1" applyFill="1" applyBorder="1" applyAlignment="1">
      <alignment horizontal="center" vertical="center"/>
      <protection/>
    </xf>
    <xf numFmtId="0" fontId="20" fillId="0" borderId="21" xfId="60" applyFont="1" applyFill="1" applyBorder="1" applyAlignment="1">
      <alignment horizontal="center" vertical="center"/>
      <protection/>
    </xf>
    <xf numFmtId="0" fontId="20" fillId="0" borderId="58" xfId="60" applyFont="1" applyFill="1" applyBorder="1" applyAlignment="1">
      <alignment horizontal="center" vertical="center"/>
      <protection/>
    </xf>
    <xf numFmtId="0" fontId="20" fillId="0" borderId="59" xfId="60" applyFont="1" applyFill="1" applyBorder="1" applyAlignment="1">
      <alignment horizontal="center" vertical="center"/>
      <protection/>
    </xf>
    <xf numFmtId="0" fontId="20" fillId="0" borderId="32" xfId="60" applyFont="1" applyFill="1" applyBorder="1" applyAlignment="1">
      <alignment horizontal="center" vertical="center"/>
      <protection/>
    </xf>
    <xf numFmtId="0" fontId="0" fillId="25" borderId="14" xfId="0" applyFont="1" applyFill="1" applyBorder="1" applyAlignment="1">
      <alignment horizontal="center" vertical="center" wrapText="1"/>
    </xf>
    <xf numFmtId="0" fontId="0" fillId="25" borderId="13" xfId="0" applyFont="1" applyFill="1" applyBorder="1" applyAlignment="1">
      <alignment horizontal="center" vertical="center" wrapText="1"/>
    </xf>
    <xf numFmtId="183" fontId="30" fillId="0" borderId="31" xfId="0" applyNumberFormat="1" applyFont="1" applyBorder="1" applyAlignment="1">
      <alignment horizontal="center"/>
    </xf>
    <xf numFmtId="183" fontId="30" fillId="0" borderId="22" xfId="0" applyNumberFormat="1" applyFont="1" applyBorder="1" applyAlignment="1">
      <alignment horizontal="center"/>
    </xf>
    <xf numFmtId="183" fontId="30" fillId="0" borderId="17" xfId="0" applyNumberFormat="1" applyFont="1" applyBorder="1" applyAlignment="1">
      <alignment horizontal="center"/>
    </xf>
    <xf numFmtId="183" fontId="30" fillId="0" borderId="60" xfId="0" applyNumberFormat="1" applyFont="1" applyBorder="1" applyAlignment="1">
      <alignment horizontal="center"/>
    </xf>
    <xf numFmtId="183" fontId="30" fillId="0" borderId="61" xfId="0" applyNumberFormat="1" applyFont="1" applyBorder="1" applyAlignment="1">
      <alignment horizontal="center"/>
    </xf>
    <xf numFmtId="183" fontId="30" fillId="0" borderId="51" xfId="0" applyNumberFormat="1" applyFont="1" applyBorder="1" applyAlignment="1">
      <alignment horizontal="center"/>
    </xf>
    <xf numFmtId="0" fontId="20" fillId="8" borderId="10" xfId="0" applyNumberFormat="1" applyFont="1" applyFill="1" applyBorder="1" applyAlignment="1">
      <alignment horizontal="center" vertical="center" textRotation="90" wrapText="1"/>
    </xf>
    <xf numFmtId="0" fontId="20" fillId="8" borderId="18" xfId="0" applyNumberFormat="1" applyFont="1" applyFill="1" applyBorder="1" applyAlignment="1">
      <alignment horizontal="center" vertical="center" textRotation="90" wrapText="1"/>
    </xf>
    <xf numFmtId="0" fontId="20" fillId="8" borderId="10"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30" fillId="0" borderId="55" xfId="0" applyFont="1" applyBorder="1" applyAlignment="1">
      <alignment horizontal="center"/>
    </xf>
    <xf numFmtId="0" fontId="30" fillId="0" borderId="62" xfId="0" applyFont="1" applyBorder="1" applyAlignment="1">
      <alignment horizontal="center"/>
    </xf>
    <xf numFmtId="0" fontId="30" fillId="0" borderId="52" xfId="0" applyFont="1" applyBorder="1" applyAlignment="1">
      <alignment horizontal="center"/>
    </xf>
    <xf numFmtId="0" fontId="30" fillId="0" borderId="47" xfId="0" applyFont="1" applyBorder="1" applyAlignment="1">
      <alignment horizontal="center"/>
    </xf>
    <xf numFmtId="0" fontId="30" fillId="0" borderId="59" xfId="0" applyFont="1" applyBorder="1" applyAlignment="1">
      <alignment horizontal="center"/>
    </xf>
    <xf numFmtId="0" fontId="30" fillId="0" borderId="46" xfId="0" applyFont="1" applyBorder="1" applyAlignment="1">
      <alignment horizontal="center"/>
    </xf>
    <xf numFmtId="0" fontId="20" fillId="8" borderId="37" xfId="0" applyFont="1" applyFill="1" applyBorder="1" applyAlignment="1">
      <alignment horizontal="center" vertical="center" wrapText="1"/>
    </xf>
    <xf numFmtId="0" fontId="20" fillId="8" borderId="54" xfId="0" applyFont="1" applyFill="1" applyBorder="1" applyAlignment="1">
      <alignment horizontal="center" vertical="center" wrapText="1"/>
    </xf>
    <xf numFmtId="0" fontId="20" fillId="8" borderId="38" xfId="0" applyFont="1" applyFill="1" applyBorder="1" applyAlignment="1">
      <alignment horizontal="center" vertical="center" wrapText="1"/>
    </xf>
    <xf numFmtId="196" fontId="20" fillId="34" borderId="18" xfId="0" applyNumberFormat="1" applyFont="1" applyFill="1" applyBorder="1" applyAlignment="1" applyProtection="1">
      <alignment horizontal="center" vertical="center" wrapText="1"/>
      <protection locked="0"/>
    </xf>
    <xf numFmtId="196" fontId="20" fillId="34" borderId="63" xfId="0" applyNumberFormat="1" applyFont="1" applyFill="1" applyBorder="1" applyAlignment="1" applyProtection="1">
      <alignment horizontal="center" vertical="center" wrapText="1"/>
      <protection locked="0"/>
    </xf>
    <xf numFmtId="0" fontId="20" fillId="27" borderId="10" xfId="0" applyFont="1" applyFill="1" applyBorder="1" applyAlignment="1" applyProtection="1">
      <alignment horizontal="center" vertical="center" wrapText="1"/>
      <protection locked="0"/>
    </xf>
    <xf numFmtId="0" fontId="20" fillId="27" borderId="18" xfId="0" applyFont="1" applyFill="1" applyBorder="1" applyAlignment="1" applyProtection="1">
      <alignment horizontal="center" vertical="center" wrapText="1"/>
      <protection locked="0"/>
    </xf>
    <xf numFmtId="0" fontId="20" fillId="32" borderId="10" xfId="0" applyFont="1" applyFill="1" applyBorder="1" applyAlignment="1" applyProtection="1">
      <alignment horizontal="center" vertical="center" wrapText="1"/>
      <protection locked="0"/>
    </xf>
    <xf numFmtId="0" fontId="20" fillId="32" borderId="18" xfId="0" applyFont="1" applyFill="1" applyBorder="1" applyAlignment="1" applyProtection="1">
      <alignment horizontal="center" vertical="center" wrapText="1"/>
      <protection locked="0"/>
    </xf>
    <xf numFmtId="0" fontId="20" fillId="7" borderId="10" xfId="0" applyFont="1" applyFill="1" applyBorder="1" applyAlignment="1" applyProtection="1">
      <alignment horizontal="center" vertical="center" textRotation="90" wrapText="1"/>
      <protection locked="0"/>
    </xf>
    <xf numFmtId="0" fontId="20" fillId="7" borderId="18" xfId="0" applyFont="1" applyFill="1" applyBorder="1" applyAlignment="1" applyProtection="1">
      <alignment horizontal="center" vertical="center" textRotation="90"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Énfasis1" xfId="42"/>
    <cellStyle name="Explanatory Text" xfId="43"/>
    <cellStyle name="Good" xfId="44"/>
    <cellStyle name="Heading 1" xfId="45"/>
    <cellStyle name="Heading 2" xfId="46"/>
    <cellStyle name="Heading 3" xfId="47"/>
    <cellStyle name="Heading 4" xfId="48"/>
    <cellStyle name="Hyperlink" xfId="49"/>
    <cellStyle name="Followed Hyperlink" xfId="50"/>
    <cellStyle name="Input" xfId="51"/>
    <cellStyle name="Linked Cell" xfId="52"/>
    <cellStyle name="Comma" xfId="53"/>
    <cellStyle name="Comma [0]" xfId="54"/>
    <cellStyle name="Millares 2" xfId="55"/>
    <cellStyle name="Currency" xfId="56"/>
    <cellStyle name="Currency [0]" xfId="57"/>
    <cellStyle name="Neutral" xfId="58"/>
    <cellStyle name="Normal 2" xfId="59"/>
    <cellStyle name="Normal 9" xfId="60"/>
    <cellStyle name="Normal_Hoja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R49"/>
  <sheetViews>
    <sheetView zoomScalePageLayoutView="0" workbookViewId="0" topLeftCell="A1">
      <pane xSplit="2" ySplit="4" topLeftCell="C17" activePane="bottomRight" state="frozen"/>
      <selection pane="topLeft" activeCell="A1" sqref="A1"/>
      <selection pane="topRight" activeCell="C1" sqref="C1"/>
      <selection pane="bottomLeft" activeCell="A5" sqref="A5"/>
      <selection pane="bottomRight" activeCell="E48" sqref="E48"/>
    </sheetView>
  </sheetViews>
  <sheetFormatPr defaultColWidth="11.421875" defaultRowHeight="12.75"/>
  <cols>
    <col min="1" max="1" width="14.8515625" style="24" customWidth="1"/>
    <col min="2" max="2" width="48.7109375" style="24" customWidth="1"/>
    <col min="3" max="3" width="18.00390625" style="24" customWidth="1"/>
    <col min="4" max="4" width="17.28125" style="24" customWidth="1"/>
    <col min="5" max="6" width="18.00390625" style="40" customWidth="1"/>
    <col min="7" max="7" width="17.7109375" style="24" customWidth="1"/>
    <col min="8" max="10" width="16.57421875" style="0" bestFit="1" customWidth="1"/>
    <col min="11" max="11" width="15.421875" style="0" bestFit="1" customWidth="1"/>
    <col min="12" max="13" width="16.57421875" style="0" bestFit="1" customWidth="1"/>
  </cols>
  <sheetData>
    <row r="1" spans="1:7" ht="12.75">
      <c r="A1" s="381" t="s">
        <v>4</v>
      </c>
      <c r="B1" s="382"/>
      <c r="C1" s="382"/>
      <c r="D1" s="382"/>
      <c r="E1" s="382"/>
      <c r="F1" s="382"/>
      <c r="G1" s="383"/>
    </row>
    <row r="2" spans="1:7" ht="12.75">
      <c r="A2" s="384" t="s">
        <v>5</v>
      </c>
      <c r="B2" s="385"/>
      <c r="C2" s="385"/>
      <c r="D2" s="385"/>
      <c r="E2" s="385"/>
      <c r="F2" s="385"/>
      <c r="G2" s="386"/>
    </row>
    <row r="3" spans="1:7" ht="13.5" thickBot="1">
      <c r="A3" s="59"/>
      <c r="B3" s="60"/>
      <c r="C3" s="61"/>
      <c r="D3" s="61"/>
      <c r="E3" s="61"/>
      <c r="F3" s="61" t="s">
        <v>548</v>
      </c>
      <c r="G3" s="62"/>
    </row>
    <row r="4" spans="1:7" ht="108">
      <c r="A4" s="55" t="s">
        <v>296</v>
      </c>
      <c r="B4" s="56" t="s">
        <v>297</v>
      </c>
      <c r="C4" s="57" t="s">
        <v>547</v>
      </c>
      <c r="D4" s="120" t="s">
        <v>376</v>
      </c>
      <c r="E4" s="58" t="s">
        <v>375</v>
      </c>
      <c r="F4" s="57" t="s">
        <v>480</v>
      </c>
      <c r="G4" s="57" t="s">
        <v>481</v>
      </c>
    </row>
    <row r="5" spans="1:7" ht="13.5" thickBot="1">
      <c r="A5" s="237">
        <v>1</v>
      </c>
      <c r="B5" s="238">
        <v>2</v>
      </c>
      <c r="C5" s="215">
        <v>3</v>
      </c>
      <c r="D5" s="216">
        <v>4</v>
      </c>
      <c r="E5" s="216">
        <v>5</v>
      </c>
      <c r="F5" s="215">
        <v>6</v>
      </c>
      <c r="G5" s="215">
        <v>7</v>
      </c>
    </row>
    <row r="6" spans="1:8" ht="13.5" thickBot="1">
      <c r="A6" s="25">
        <v>31102</v>
      </c>
      <c r="B6" s="26" t="s">
        <v>20</v>
      </c>
      <c r="C6" s="13">
        <f>SUM(C7:C8)</f>
        <v>952000000</v>
      </c>
      <c r="D6" s="13">
        <f>SUM(D7:D8)</f>
        <v>746919111</v>
      </c>
      <c r="E6" s="13">
        <f>SUM(E7:E8)</f>
        <v>323433600</v>
      </c>
      <c r="F6" s="13">
        <f>SUM(F7:F8)</f>
        <v>43500000</v>
      </c>
      <c r="G6" s="13">
        <f>SUM(G7:G8)</f>
        <v>161580889</v>
      </c>
      <c r="H6" s="217"/>
    </row>
    <row r="7" spans="1:13" ht="12.75">
      <c r="A7" s="5">
        <v>311020301</v>
      </c>
      <c r="B7" s="2" t="s">
        <v>21</v>
      </c>
      <c r="C7" s="75">
        <v>872000000</v>
      </c>
      <c r="D7" s="170">
        <f>'PLAN ANUAL ADQUISICIONES 2014'!H23+'PLAN ANUAL ADQUISICIONES 2014'!H30+'PLAN ANUAL ADQUISICIONES 2014'!H43+'PLAN ANUAL ADQUISICIONES 2014'!H55+'PLAN ANUAL ADQUISICIONES 2014'!H69+'PLAN ANUAL ADQUISICIONES 2014'!H70+'PLAN ANUAL ADQUISICIONES 2014'!H82+'PLAN ANUAL ADQUISICIONES 2014'!H118+'PLAN ANUAL ADQUISICIONES 2014'!H120+'PLAN ANUAL ADQUISICIONES 2014'!H121+'PLAN ANUAL ADQUISICIONES 2014'!H122+'PLAN ANUAL ADQUISICIONES 2014'!H123+'PLAN ANUAL ADQUISICIONES 2014'!H124+'PLAN ANUAL ADQUISICIONES 2014'!H125+'PLAN ANUAL ADQUISICIONES 2014'!H127+'PLAN ANUAL ADQUISICIONES 2014'!H128+'PLAN ANUAL ADQUISICIONES 2014'!H129+'PLAN ANUAL ADQUISICIONES 2014'!H132+'PLAN ANUAL ADQUISICIONES 2014'!H133</f>
        <v>666919111</v>
      </c>
      <c r="E7" s="95">
        <f>'PLAN ANUAL ADQUISICIONES 2014'!I23+'PLAN ANUAL ADQUISICIONES 2014'!I30+'PLAN ANUAL ADQUISICIONES 2014'!I43+'PLAN ANUAL ADQUISICIONES 2014'!I55+'PLAN ANUAL ADQUISICIONES 2014'!I69+'PLAN ANUAL ADQUISICIONES 2014'!I70+'PLAN ANUAL ADQUISICIONES 2014'!I82+'PLAN ANUAL ADQUISICIONES 2014'!I118+'PLAN ANUAL ADQUISICIONES 2014'!I120+'PLAN ANUAL ADQUISICIONES 2014'!I121+'PLAN ANUAL ADQUISICIONES 2014'!I122+'PLAN ANUAL ADQUISICIONES 2014'!I123+'PLAN ANUAL ADQUISICIONES 2014'!I124+'PLAN ANUAL ADQUISICIONES 2014'!I127+'PLAN ANUAL ADQUISICIONES 2014'!I128+'PLAN ANUAL ADQUISICIONES 2014'!I129+'PLAN ANUAL ADQUISICIONES 2014'!I132+'PLAN ANUAL ADQUISICIONES 2014'!I133</f>
        <v>323433600</v>
      </c>
      <c r="F7" s="171">
        <f>' ADIC 30-06-2014 CONTRALORIA'!E7+' ADIC 30-06-2014 CONTRALORIA'!E13+' ADIC 30-06-2014 CONTRALORIA'!E16+' ADIC 30-06-2014 CONTRALORIA'!E17</f>
        <v>43500000</v>
      </c>
      <c r="G7" s="171">
        <f>C7-D7-F7</f>
        <v>161580889</v>
      </c>
      <c r="H7" s="217"/>
      <c r="I7" s="135"/>
      <c r="J7" s="135"/>
      <c r="K7" s="135"/>
      <c r="L7" s="135"/>
      <c r="M7" s="135"/>
    </row>
    <row r="8" spans="1:8" ht="13.5" thickBot="1">
      <c r="A8" s="6">
        <v>3110204</v>
      </c>
      <c r="B8" s="2" t="s">
        <v>207</v>
      </c>
      <c r="C8" s="75">
        <v>80000000</v>
      </c>
      <c r="D8" s="121">
        <f>'PLAN ANUAL ADQUISICIONES 2014'!H68</f>
        <v>80000000</v>
      </c>
      <c r="E8" s="176">
        <f>'PLAN ANUAL ADQUISICIONES 2014'!I68</f>
        <v>0</v>
      </c>
      <c r="F8" s="172">
        <v>0</v>
      </c>
      <c r="G8" s="171">
        <f>C8-D8-F8</f>
        <v>0</v>
      </c>
      <c r="H8" s="217"/>
    </row>
    <row r="9" spans="1:8" ht="13.5" thickBot="1">
      <c r="A9" s="27">
        <v>312</v>
      </c>
      <c r="B9" s="28" t="s">
        <v>258</v>
      </c>
      <c r="C9" s="236">
        <f>C10+C16+C33</f>
        <v>5068000000</v>
      </c>
      <c r="D9" s="236">
        <f>D10+D16+D33</f>
        <v>4233577112</v>
      </c>
      <c r="E9" s="236">
        <f>E10+E16+E33</f>
        <v>764332201</v>
      </c>
      <c r="F9" s="236">
        <f>F10+F16+F33</f>
        <v>70953858</v>
      </c>
      <c r="G9" s="236">
        <f>G10+G16+G33</f>
        <v>763469030</v>
      </c>
      <c r="H9" s="217"/>
    </row>
    <row r="10" spans="1:8" ht="13.5" thickBot="1">
      <c r="A10" s="29">
        <v>31201</v>
      </c>
      <c r="B10" s="30" t="s">
        <v>85</v>
      </c>
      <c r="C10" s="235">
        <f>SUM(C11:C15)</f>
        <v>1269000000</v>
      </c>
      <c r="D10" s="235">
        <f>SUM(D11:D15)</f>
        <v>1107382558</v>
      </c>
      <c r="E10" s="235">
        <f>SUM(E11:E15)</f>
        <v>177039660</v>
      </c>
      <c r="F10" s="235">
        <f>SUM(F11:F15)</f>
        <v>2000000</v>
      </c>
      <c r="G10" s="235">
        <f>SUM(G11:G15)</f>
        <v>159617442</v>
      </c>
      <c r="H10" s="217"/>
    </row>
    <row r="11" spans="1:8" ht="12.75">
      <c r="A11" s="6">
        <v>3120101</v>
      </c>
      <c r="B11" s="3" t="s">
        <v>208</v>
      </c>
      <c r="C11" s="71">
        <v>144000000</v>
      </c>
      <c r="D11" s="122">
        <f>'PLAN ANUAL ADQUISICIONES 2014'!H21+'PLAN ANUAL ADQUISICIONES 2014'!H22</f>
        <v>93313020</v>
      </c>
      <c r="E11" s="96">
        <f>'PLAN ANUAL ADQUISICIONES 2014'!I21+'PLAN ANUAL ADQUISICIONES 2014'!I22</f>
        <v>89114946</v>
      </c>
      <c r="F11" s="31">
        <v>0</v>
      </c>
      <c r="G11" s="171">
        <f>C11-D11-F11</f>
        <v>50686980</v>
      </c>
      <c r="H11" s="217"/>
    </row>
    <row r="12" spans="1:8" ht="12.75">
      <c r="A12" s="32">
        <v>3120102</v>
      </c>
      <c r="B12" s="33" t="s">
        <v>209</v>
      </c>
      <c r="C12" s="69">
        <v>469000000</v>
      </c>
      <c r="D12" s="123">
        <f>'PLAN ANUAL ADQUISICIONES 2014'!H4+'PLAN ANUAL ADQUISICIONES 2014'!H7+'PLAN ANUAL ADQUISICIONES 2014'!H9+'PLAN ANUAL ADQUISICIONES 2014'!H13+'PLAN ANUAL ADQUISICIONES 2014'!H14+'PLAN ANUAL ADQUISICIONES 2014'!H18</f>
        <v>400000000</v>
      </c>
      <c r="E12" s="95">
        <f>'PLAN ANUAL ADQUISICIONES 2014'!I4+'PLAN ANUAL ADQUISICIONES 2014'!I7+'PLAN ANUAL ADQUISICIONES 2014'!I9+'PLAN ANUAL ADQUISICIONES 2014'!I13+'PLAN ANUAL ADQUISICIONES 2014'!I14+'PLAN ANUAL ADQUISICIONES 2014'!I18</f>
        <v>0</v>
      </c>
      <c r="F12" s="9">
        <v>0</v>
      </c>
      <c r="G12" s="171">
        <f>C12-D12-F12</f>
        <v>69000000</v>
      </c>
      <c r="H12" s="217"/>
    </row>
    <row r="13" spans="1:8" ht="12.75">
      <c r="A13" s="5">
        <v>3120103</v>
      </c>
      <c r="B13" s="2" t="s">
        <v>210</v>
      </c>
      <c r="C13" s="72">
        <v>246000000</v>
      </c>
      <c r="D13" s="124">
        <f>'PLAN ANUAL ADQUISICIONES 2014'!H16+'PLAN ANUAL ADQUISICIONES 2014'!H17</f>
        <v>152106238</v>
      </c>
      <c r="E13" s="97">
        <f>'PLAN ANUAL ADQUISICIONES 2014'!I16+'PLAN ANUAL ADQUISICIONES 2014'!I17</f>
        <v>12052214</v>
      </c>
      <c r="F13" s="9">
        <f>' ADIC 30-06-2014 CONTRALORIA'!E5</f>
        <v>2000000</v>
      </c>
      <c r="G13" s="171">
        <f>C13-D13-F13</f>
        <v>91893762</v>
      </c>
      <c r="H13" s="217"/>
    </row>
    <row r="14" spans="1:8" ht="12.75">
      <c r="A14" s="32">
        <v>3120104</v>
      </c>
      <c r="B14" s="33" t="s">
        <v>211</v>
      </c>
      <c r="C14" s="69">
        <v>387000000</v>
      </c>
      <c r="D14" s="123">
        <f>'PLAN ANUAL ADQUISICIONES 2014'!H5+'PLAN ANUAL ADQUISICIONES 2014'!H6+'PLAN ANUAL ADQUISICIONES 2014'!H15</f>
        <v>438963300</v>
      </c>
      <c r="E14" s="95">
        <f>'PLAN ANUAL ADQUISICIONES 2014'!I5+'PLAN ANUAL ADQUISICIONES 2014'!I6+'PLAN ANUAL ADQUISICIONES 2014'!I15</f>
        <v>75872500</v>
      </c>
      <c r="F14" s="9">
        <v>0</v>
      </c>
      <c r="G14" s="171">
        <f>C14-D14-F14</f>
        <v>-51963300</v>
      </c>
      <c r="H14" s="217"/>
    </row>
    <row r="15" spans="1:8" ht="13.5" thickBot="1">
      <c r="A15" s="7">
        <v>312010500</v>
      </c>
      <c r="B15" s="16" t="s">
        <v>173</v>
      </c>
      <c r="C15" s="70">
        <v>23000000</v>
      </c>
      <c r="D15" s="125">
        <f>'PLAN ANUAL ADQUISICIONES 2014'!H8+'PLAN ANUAL ADQUISICIONES 2014'!H10+'PLAN ANUAL ADQUISICIONES 2014'!H11</f>
        <v>23000000</v>
      </c>
      <c r="E15" s="95">
        <f>'PLAN ANUAL ADQUISICIONES 2014'!I8+'PLAN ANUAL ADQUISICIONES 2014'!I10+'PLAN ANUAL ADQUISICIONES 2014'!I11</f>
        <v>0</v>
      </c>
      <c r="F15" s="9">
        <v>0</v>
      </c>
      <c r="G15" s="171">
        <f>C15-D15-F15</f>
        <v>0</v>
      </c>
      <c r="H15" s="217"/>
    </row>
    <row r="16" spans="1:18" s="14" customFormat="1" ht="13.5" thickBot="1">
      <c r="A16" s="34">
        <v>31202</v>
      </c>
      <c r="B16" s="35" t="s">
        <v>89</v>
      </c>
      <c r="C16" s="15">
        <f>C17+C18+C19+C20+C21+C23+C25+C28+C29+C30+C31+C32</f>
        <v>3761000000</v>
      </c>
      <c r="D16" s="15">
        <f>D17+D18+D19+D20+D21+D23+D25+D28+D29+D30+D31+D32</f>
        <v>3124194554</v>
      </c>
      <c r="E16" s="15">
        <f>E17+E18+E19+E20+E21+E23+E25+E28+E29+E30+E31+E32</f>
        <v>585292541</v>
      </c>
      <c r="F16" s="15">
        <f>F17+F18+F19+F20+F21+F23+F25+F28+F29+F30+F31+F32</f>
        <v>68953858</v>
      </c>
      <c r="G16" s="15">
        <f>G17+G18+G19+G20+G21+G23+G25+G28+G29+G30+G31+G32</f>
        <v>567851588</v>
      </c>
      <c r="H16" s="217"/>
      <c r="I16"/>
      <c r="J16"/>
      <c r="K16"/>
      <c r="L16"/>
      <c r="M16"/>
      <c r="N16"/>
      <c r="O16"/>
      <c r="P16"/>
      <c r="Q16"/>
      <c r="R16"/>
    </row>
    <row r="17" spans="1:8" ht="12.75">
      <c r="A17" s="6">
        <v>3120201</v>
      </c>
      <c r="B17" s="22" t="s">
        <v>212</v>
      </c>
      <c r="C17" s="71">
        <v>120000000</v>
      </c>
      <c r="D17" s="122">
        <f>'PLAN ANUAL ADQUISICIONES 2014'!H12+'PLAN ANUAL ADQUISICIONES 2014'!H77+'PLAN ANUAL ADQUISICIONES 2014'!H78</f>
        <v>112000000</v>
      </c>
      <c r="E17" s="95">
        <f>'PLAN ANUAL ADQUISICIONES 2014'!I12+'PLAN ANUAL ADQUISICIONES 2014'!I77+'PLAN ANUAL ADQUISICIONES 2014'!I78</f>
        <v>0</v>
      </c>
      <c r="F17" s="9">
        <f>' ADIC 30-06-2014 CONTRALORIA'!E19</f>
        <v>21246618</v>
      </c>
      <c r="G17" s="171">
        <f>C17-D17-F17</f>
        <v>-13246618</v>
      </c>
      <c r="H17" s="217"/>
    </row>
    <row r="18" spans="1:8" ht="12.75">
      <c r="A18" s="32">
        <v>3120202</v>
      </c>
      <c r="B18" s="36" t="s">
        <v>213</v>
      </c>
      <c r="C18" s="69">
        <v>160000000</v>
      </c>
      <c r="D18" s="123">
        <f>'PLAN ANUAL ADQUISICIONES 2014'!H20</f>
        <v>60000000</v>
      </c>
      <c r="E18" s="95">
        <f>'PLAN ANUAL ADQUISICIONES 2014'!I20</f>
        <v>60000000</v>
      </c>
      <c r="F18" s="9">
        <f>' ADIC 30-06-2014 CONTRALORIA'!E9</f>
        <v>10000000</v>
      </c>
      <c r="G18" s="171">
        <f>C18-D18-F18</f>
        <v>90000000</v>
      </c>
      <c r="H18" s="217"/>
    </row>
    <row r="19" spans="1:8" ht="12.75">
      <c r="A19" s="5">
        <v>3120203</v>
      </c>
      <c r="B19" s="23" t="s">
        <v>214</v>
      </c>
      <c r="C19" s="72">
        <v>410000000</v>
      </c>
      <c r="D19" s="124">
        <f>'PLAN ANUAL ADQUISICIONES 2014'!H66+'PLAN ANUAL ADQUISICIONES 2014'!H71+'PLAN ANUAL ADQUISICIONES 2014'!H72</f>
        <v>237400000</v>
      </c>
      <c r="E19" s="95">
        <f>'PLAN ANUAL ADQUISICIONES 2014'!I66+'PLAN ANUAL ADQUISICIONES 2014'!I71+'PLAN ANUAL ADQUISICIONES 2014'!I72</f>
        <v>4400000</v>
      </c>
      <c r="F19" s="9">
        <f>' ADIC 30-06-2014 CONTRALORIA'!E18</f>
        <v>4500000</v>
      </c>
      <c r="G19" s="171">
        <f>C19-D19-F19</f>
        <v>168100000</v>
      </c>
      <c r="H19" s="217"/>
    </row>
    <row r="20" spans="1:8" ht="12.75">
      <c r="A20" s="32">
        <v>3120204</v>
      </c>
      <c r="B20" s="36" t="s">
        <v>215</v>
      </c>
      <c r="C20" s="69">
        <v>134000000</v>
      </c>
      <c r="D20" s="123">
        <f>'PLAN ANUAL ADQUISICIONES 2014'!H28+'PLAN ANUAL ADQUISICIONES 2014'!H29+'PLAN ANUAL ADQUISICIONES 2014'!H44+'PLAN ANUAL ADQUISICIONES 2014'!H51+'PLAN ANUAL ADQUISICIONES 2014'!H73</f>
        <v>110246313</v>
      </c>
      <c r="E20" s="95">
        <f>'PLAN ANUAL ADQUISICIONES 2014'!I28+'PLAN ANUAL ADQUISICIONES 2014'!I29+'PLAN ANUAL ADQUISICIONES 2014'!I44+'PLAN ANUAL ADQUISICIONES 2014'!I51+'PLAN ANUAL ADQUISICIONES 2014'!I73</f>
        <v>11106695</v>
      </c>
      <c r="F20" s="9">
        <f>' ADIC 30-06-2014 CONTRALORIA'!E10+' ADIC 30-06-2014 CONTRALORIA'!E11+' ADIC 30-06-2014 CONTRALORIA'!E12+' ADIC 30-06-2014 CONTRALORIA'!E14+' ADIC 30-06-2014 CONTRALORIA'!E15</f>
        <v>11368000</v>
      </c>
      <c r="G20" s="171">
        <f>C20-D20-F20</f>
        <v>12385687</v>
      </c>
      <c r="H20" s="217"/>
    </row>
    <row r="21" spans="1:8" ht="12.75">
      <c r="A21" s="50">
        <v>3120205</v>
      </c>
      <c r="B21" s="51" t="s">
        <v>216</v>
      </c>
      <c r="C21" s="52">
        <f>SUM(C22:C22)</f>
        <v>1625000000</v>
      </c>
      <c r="D21" s="52">
        <f>SUM(D22:D22)</f>
        <v>1230670706</v>
      </c>
      <c r="E21" s="98">
        <f>SUM(E22:E22)</f>
        <v>169719000</v>
      </c>
      <c r="F21" s="98">
        <f>SUM(F22:F22)</f>
        <v>20000000</v>
      </c>
      <c r="G21" s="98">
        <f>SUM(G22:G22)</f>
        <v>374329294</v>
      </c>
      <c r="H21" s="217"/>
    </row>
    <row r="22" spans="1:8" ht="12.75">
      <c r="A22" s="32">
        <v>312020501</v>
      </c>
      <c r="B22" s="33" t="s">
        <v>261</v>
      </c>
      <c r="C22" s="69">
        <v>1625000000</v>
      </c>
      <c r="D22" s="123">
        <f>'PLAN ANUAL ADQUISICIONES 2014'!H19+'PLAN ANUAL ADQUISICIONES 2014'!H37+'PLAN ANUAL ADQUISICIONES 2014'!H67+'PLAN ANUAL ADQUISICIONES 2014'!H74+'PLAN ANUAL ADQUISICIONES 2014'!H75+'PLAN ANUAL ADQUISICIONES 2014'!H76+'PLAN ANUAL ADQUISICIONES 2014'!H79+'PLAN ANUAL ADQUISICIONES 2014'!H81</f>
        <v>1230670706</v>
      </c>
      <c r="E22" s="95">
        <f>'PLAN ANUAL ADQUISICIONES 2014'!I19+'PLAN ANUAL ADQUISICIONES 2014'!I37+'PLAN ANUAL ADQUISICIONES 2014'!I67+'PLAN ANUAL ADQUISICIONES 2014'!I74+'PLAN ANUAL ADQUISICIONES 2014'!I75+'PLAN ANUAL ADQUISICIONES 2014'!I76+'PLAN ANUAL ADQUISICIONES 2014'!I79+'PLAN ANUAL ADQUISICIONES 2014'!I81</f>
        <v>169719000</v>
      </c>
      <c r="F22" s="9">
        <f>' ADIC 30-06-2014 CONTRALORIA'!E8</f>
        <v>20000000</v>
      </c>
      <c r="G22" s="171">
        <f>C22-D22-F22</f>
        <v>374329294</v>
      </c>
      <c r="H22" s="217"/>
    </row>
    <row r="23" spans="1:8" ht="12.75">
      <c r="A23" s="50">
        <v>3120206</v>
      </c>
      <c r="B23" s="53" t="s">
        <v>217</v>
      </c>
      <c r="C23" s="54">
        <f>SUM(C24)</f>
        <v>324000000</v>
      </c>
      <c r="D23" s="54">
        <f>SUM(D24)</f>
        <v>300350249</v>
      </c>
      <c r="E23" s="54">
        <f>SUM(E24)</f>
        <v>27369751</v>
      </c>
      <c r="F23" s="54">
        <f>SUM(F24)</f>
        <v>0</v>
      </c>
      <c r="G23" s="54">
        <f>SUM(G24)</f>
        <v>23649751</v>
      </c>
      <c r="H23" s="217"/>
    </row>
    <row r="24" spans="1:8" ht="12.75">
      <c r="A24" s="5">
        <v>312020601</v>
      </c>
      <c r="B24" s="4" t="s">
        <v>140</v>
      </c>
      <c r="C24" s="72">
        <v>324000000</v>
      </c>
      <c r="D24" s="124">
        <f>'PLAN ANUAL ADQUISICIONES 2014'!H31+'PLAN ANUAL ADQUISICIONES 2014'!H32+'PLAN ANUAL ADQUISICIONES 2014'!H33</f>
        <v>300350249</v>
      </c>
      <c r="E24" s="95">
        <f>'PLAN ANUAL ADQUISICIONES 2014'!I31+'PLAN ANUAL ADQUISICIONES 2014'!I32+'PLAN ANUAL ADQUISICIONES 2014'!I33</f>
        <v>27369751</v>
      </c>
      <c r="F24" s="9">
        <v>0</v>
      </c>
      <c r="G24" s="171">
        <f>C24-D24-F24</f>
        <v>23649751</v>
      </c>
      <c r="H24" s="217"/>
    </row>
    <row r="25" spans="1:8" ht="12.75">
      <c r="A25" s="50">
        <v>3120209</v>
      </c>
      <c r="B25" s="53" t="s">
        <v>167</v>
      </c>
      <c r="C25" s="11">
        <f>SUM(C26:C27)</f>
        <v>205000000</v>
      </c>
      <c r="D25" s="11">
        <f>SUM(D26:D27)</f>
        <v>227934000</v>
      </c>
      <c r="E25" s="11">
        <f>SUM(E26:E27)</f>
        <v>11297240</v>
      </c>
      <c r="F25" s="11">
        <f>SUM(F26:F27)</f>
        <v>0</v>
      </c>
      <c r="G25" s="11">
        <f>SUM(G26:G27)</f>
        <v>-22934000</v>
      </c>
      <c r="H25" s="217"/>
    </row>
    <row r="26" spans="1:8" ht="12.75">
      <c r="A26" s="5">
        <v>312020901</v>
      </c>
      <c r="B26" s="4" t="s">
        <v>259</v>
      </c>
      <c r="C26" s="72">
        <v>155000000</v>
      </c>
      <c r="D26" s="124">
        <f>'PLAN ANUAL ADQUISICIONES 2014'!H60+'PLAN ANUAL ADQUISICIONES 2014'!H61+'PLAN ANUAL ADQUISICIONES 2014'!H62+'PLAN ANUAL ADQUISICIONES 2014'!H63+'PLAN ANUAL ADQUISICIONES 2014'!H64+'PLAN ANUAL ADQUISICIONES 2014'!H126</f>
        <v>177934000</v>
      </c>
      <c r="E26" s="95">
        <f>'PLAN ANUAL ADQUISICIONES 2014'!I60+'PLAN ANUAL ADQUISICIONES 2014'!I61+'PLAN ANUAL ADQUISICIONES 2014'!I62+'PLAN ANUAL ADQUISICIONES 2014'!I63+'PLAN ANUAL ADQUISICIONES 2014'!I64+'PLAN ANUAL ADQUISICIONES 2014'!I126</f>
        <v>11297240</v>
      </c>
      <c r="F26" s="9">
        <v>0</v>
      </c>
      <c r="G26" s="171">
        <f aca="true" t="shared" si="0" ref="G26:G32">C26-D26-F26</f>
        <v>-22934000</v>
      </c>
      <c r="H26" s="217"/>
    </row>
    <row r="27" spans="1:8" ht="12.75">
      <c r="A27" s="32">
        <v>312020902</v>
      </c>
      <c r="B27" s="37" t="s">
        <v>260</v>
      </c>
      <c r="C27" s="69">
        <v>50000000</v>
      </c>
      <c r="D27" s="123">
        <f>'PLAN ANUAL ADQUISICIONES 2014'!H65</f>
        <v>50000000</v>
      </c>
      <c r="E27" s="95">
        <f>'PLAN ANUAL ADQUISICIONES 2014'!I65</f>
        <v>0</v>
      </c>
      <c r="F27" s="9">
        <v>0</v>
      </c>
      <c r="G27" s="171">
        <f t="shared" si="0"/>
        <v>0</v>
      </c>
      <c r="H27" s="217"/>
    </row>
    <row r="28" spans="1:8" ht="12.75">
      <c r="A28" s="5">
        <v>3120210</v>
      </c>
      <c r="B28" s="4" t="s">
        <v>158</v>
      </c>
      <c r="C28" s="72">
        <v>390000000</v>
      </c>
      <c r="D28" s="124">
        <f>'PLAN ANUAL ADQUISICIONES 2014'!H45+'PLAN ANUAL ADQUISICIONES 2014'!H46+'PLAN ANUAL ADQUISICIONES 2014'!H47+'PLAN ANUAL ADQUISICIONES 2014'!H48+'PLAN ANUAL ADQUISICIONES 2014'!H49+'PLAN ANUAL ADQUISICIONES 2014'!H50+'PLAN ANUAL ADQUISICIONES 2014'!H52+'PLAN ANUAL ADQUISICIONES 2014'!H53+'PLAN ANUAL ADQUISICIONES 2014'!H54+'PLAN ANUAL ADQUISICIONES 2014'!H56+'PLAN ANUAL ADQUISICIONES 2014'!H57+'PLAN ANUAL ADQUISICIONES 2014'!H58+'PLAN ANUAL ADQUISICIONES 2014'!H59</f>
        <v>463369568</v>
      </c>
      <c r="E28" s="95">
        <f>'PLAN ANUAL ADQUISICIONES 2014'!I45+'PLAN ANUAL ADQUISICIONES 2014'!I46+'PLAN ANUAL ADQUISICIONES 2014'!I47+'PLAN ANUAL ADQUISICIONES 2014'!I48+'PLAN ANUAL ADQUISICIONES 2014'!I49+'PLAN ANUAL ADQUISICIONES 2014'!I50+'PLAN ANUAL ADQUISICIONES 2014'!I52+'PLAN ANUAL ADQUISICIONES 2014'!I53+'PLAN ANUAL ADQUISICIONES 2014'!I54+'PLAN ANUAL ADQUISICIONES 2014'!I56+'PLAN ANUAL ADQUISICIONES 2014'!I57+'PLAN ANUAL ADQUISICIONES 2014'!I58+'PLAN ANUAL ADQUISICIONES 2014'!I59</f>
        <v>231564895</v>
      </c>
      <c r="F28" s="9">
        <v>0</v>
      </c>
      <c r="G28" s="171">
        <f t="shared" si="0"/>
        <v>-73369568</v>
      </c>
      <c r="H28" s="217"/>
    </row>
    <row r="29" spans="1:8" ht="12.75">
      <c r="A29" s="32">
        <v>3120211</v>
      </c>
      <c r="B29" s="37" t="s">
        <v>90</v>
      </c>
      <c r="C29" s="73">
        <v>45000000</v>
      </c>
      <c r="D29" s="126">
        <f>'PLAN ANUAL ADQUISICIONES 2014'!H24</f>
        <v>32715000</v>
      </c>
      <c r="E29" s="95">
        <f>'PLAN ANUAL ADQUISICIONES 2014'!I24</f>
        <v>0</v>
      </c>
      <c r="F29" s="9">
        <v>0</v>
      </c>
      <c r="G29" s="171">
        <f t="shared" si="0"/>
        <v>12285000</v>
      </c>
      <c r="H29" s="217"/>
    </row>
    <row r="30" spans="1:8" s="175" customFormat="1" ht="12.75">
      <c r="A30" s="173">
        <v>3120212</v>
      </c>
      <c r="B30" s="174" t="s">
        <v>168</v>
      </c>
      <c r="C30" s="72">
        <v>107000000</v>
      </c>
      <c r="D30" s="124">
        <f>'PLAN ANUAL ADQUISICIONES 2014'!H34+'PLAN ANUAL ADQUISICIONES 2014'!H35+'PLAN ANUAL ADQUISICIONES 2014'!H36+'PLAN ANUAL ADQUISICIONES 2014'!H38+'PLAN ANUAL ADQUISICIONES 2014'!H39+'PLAN ANUAL ADQUISICIONES 2014'!H40+'PLAN ANUAL ADQUISICIONES 2014'!H41+'PLAN ANUAL ADQUISICIONES 2014'!H42+'PLAN ANUAL ADQUISICIONES 2014'!H130+'PLAN ANUAL ADQUISICIONES 2014'!H131</f>
        <v>140280718</v>
      </c>
      <c r="E30" s="95">
        <f>'PLAN ANUAL ADQUISICIONES 2014'!I34+'PLAN ANUAL ADQUISICIONES 2014'!I35+'PLAN ANUAL ADQUISICIONES 2014'!I36+'PLAN ANUAL ADQUISICIONES 2014'!I38+'PLAN ANUAL ADQUISICIONES 2014'!I39+'PLAN ANUAL ADQUISICIONES 2014'!I40+'PLAN ANUAL ADQUISICIONES 2014'!I41+'PLAN ANUAL ADQUISICIONES 2014'!I42+'PLAN ANUAL ADQUISICIONES 2014'!I130+'PLAN ANUAL ADQUISICIONES 2014'!I131</f>
        <v>69834960</v>
      </c>
      <c r="F30" s="171">
        <f>' ADIC 30-06-2014 CONTRALORIA'!E6</f>
        <v>1839240</v>
      </c>
      <c r="G30" s="171">
        <f t="shared" si="0"/>
        <v>-35119958</v>
      </c>
      <c r="H30" s="217"/>
    </row>
    <row r="31" spans="1:8" ht="12.75">
      <c r="A31" s="32">
        <v>3120217</v>
      </c>
      <c r="B31" s="37" t="s">
        <v>265</v>
      </c>
      <c r="C31" s="69">
        <v>202000000</v>
      </c>
      <c r="D31" s="123">
        <f>'PLAN ANUAL ADQUISICIONES 2014'!H26+'PLAN ANUAL ADQUISICIONES 2014'!H27</f>
        <v>180000000</v>
      </c>
      <c r="E31" s="95">
        <f>'PLAN ANUAL ADQUISICIONES 2014'!I26+'PLAN ANUAL ADQUISICIONES 2014'!I27</f>
        <v>0</v>
      </c>
      <c r="F31" s="9">
        <v>0</v>
      </c>
      <c r="G31" s="171">
        <f t="shared" si="0"/>
        <v>22000000</v>
      </c>
      <c r="H31" s="217"/>
    </row>
    <row r="32" spans="1:8" ht="13.5" thickBot="1">
      <c r="A32" s="7">
        <v>3120218</v>
      </c>
      <c r="B32" s="12" t="s">
        <v>263</v>
      </c>
      <c r="C32" s="74">
        <v>39000000</v>
      </c>
      <c r="D32" s="127">
        <f>'PLAN ANUAL ADQUISICIONES 2014'!H25</f>
        <v>29228000</v>
      </c>
      <c r="E32" s="95">
        <f>'PLAN ANUAL ADQUISICIONES 2014'!I25</f>
        <v>0</v>
      </c>
      <c r="F32" s="9">
        <v>0</v>
      </c>
      <c r="G32" s="171">
        <f t="shared" si="0"/>
        <v>9772000</v>
      </c>
      <c r="H32" s="217"/>
    </row>
    <row r="33" spans="1:12" s="14" customFormat="1" ht="13.5" thickBot="1">
      <c r="A33" s="34">
        <v>31203</v>
      </c>
      <c r="B33" s="28" t="s">
        <v>169</v>
      </c>
      <c r="C33" s="17">
        <f>SUM(C34)</f>
        <v>38000000</v>
      </c>
      <c r="D33" s="17">
        <f>SUM(D34)</f>
        <v>2000000</v>
      </c>
      <c r="E33" s="17">
        <f>SUM(E34)</f>
        <v>2000000</v>
      </c>
      <c r="F33" s="17">
        <f>SUM(F34)</f>
        <v>0</v>
      </c>
      <c r="G33" s="17">
        <f>SUM(G34)</f>
        <v>36000000</v>
      </c>
      <c r="H33" s="217"/>
      <c r="I33"/>
      <c r="J33"/>
      <c r="K33"/>
      <c r="L33"/>
    </row>
    <row r="34" spans="1:8" ht="13.5" thickBot="1">
      <c r="A34" s="239">
        <v>3120302</v>
      </c>
      <c r="B34" s="240" t="s">
        <v>84</v>
      </c>
      <c r="C34" s="241">
        <v>38000000</v>
      </c>
      <c r="D34" s="242">
        <f>'PLAN ANUAL ADQUISICIONES 2014'!H80</f>
        <v>2000000</v>
      </c>
      <c r="E34" s="243">
        <f>'PLAN ANUAL ADQUISICIONES 2014'!I80</f>
        <v>2000000</v>
      </c>
      <c r="F34" s="244">
        <v>0</v>
      </c>
      <c r="G34" s="245">
        <f>C34-D34-F34</f>
        <v>36000000</v>
      </c>
      <c r="H34" s="217"/>
    </row>
    <row r="35" spans="1:8" ht="13.5" thickBot="1">
      <c r="A35" s="251">
        <v>33</v>
      </c>
      <c r="B35" s="252" t="s">
        <v>257</v>
      </c>
      <c r="C35" s="253">
        <f>SUM(C36:C37)</f>
        <v>8163910000</v>
      </c>
      <c r="D35" s="253">
        <f>SUM(D36:D37)</f>
        <v>8159760000</v>
      </c>
      <c r="E35" s="253">
        <f>SUM(E36:E37)</f>
        <v>181802196</v>
      </c>
      <c r="F35" s="253">
        <f>SUM(F36:F37)</f>
        <v>436725800</v>
      </c>
      <c r="G35" s="253">
        <f>SUM(G36:G37)</f>
        <v>4150000</v>
      </c>
      <c r="H35" s="217"/>
    </row>
    <row r="36" spans="1:8" ht="12.75">
      <c r="A36" s="246" t="s">
        <v>91</v>
      </c>
      <c r="B36" s="247" t="s">
        <v>92</v>
      </c>
      <c r="C36" s="71">
        <v>680000000</v>
      </c>
      <c r="D36" s="122">
        <f>'PLAN ANUAL ADQUISICIONES 2014'!H117+'PLAN ANUAL ADQUISICIONES 2014'!H119</f>
        <v>675850000</v>
      </c>
      <c r="E36" s="248">
        <f>'PLAN ANUAL ADQUISICIONES 2014'!I117+'PLAN ANUAL ADQUISICIONES 2014'!I119</f>
        <v>112500000</v>
      </c>
      <c r="F36" s="249">
        <v>0</v>
      </c>
      <c r="G36" s="250">
        <f>C36-D36-F36</f>
        <v>4150000</v>
      </c>
      <c r="H36" s="217"/>
    </row>
    <row r="37" spans="1:8" ht="24.75" thickBot="1">
      <c r="A37" s="258" t="s">
        <v>272</v>
      </c>
      <c r="B37" s="259" t="s">
        <v>256</v>
      </c>
      <c r="C37" s="260">
        <v>7483910000</v>
      </c>
      <c r="D37" s="260">
        <f>7483910000</f>
        <v>7483910000</v>
      </c>
      <c r="E37" s="261">
        <f>'PLAN ANUAL ADQUISICIONES 2014'!I83+'PLAN ANUAL ADQUISICIONES 2014'!I84+'PLAN ANUAL ADQUISICIONES 2014'!I85+'PLAN ANUAL ADQUISICIONES 2014'!I86+'PLAN ANUAL ADQUISICIONES 2014'!I87+'PLAN ANUAL ADQUISICIONES 2014'!I88+'PLAN ANUAL ADQUISICIONES 2014'!I89+'PLAN ANUAL ADQUISICIONES 2014'!I90+'PLAN ANUAL ADQUISICIONES 2014'!I91+'PLAN ANUAL ADQUISICIONES 2014'!I92+'PLAN ANUAL ADQUISICIONES 2014'!I93+'PLAN ANUAL ADQUISICIONES 2014'!I94+'PLAN ANUAL ADQUISICIONES 2014'!I95+'PLAN ANUAL ADQUISICIONES 2014'!I96+'PLAN ANUAL ADQUISICIONES 2014'!I97+'PLAN ANUAL ADQUISICIONES 2014'!I98+'PLAN ANUAL ADQUISICIONES 2014'!I99+'PLAN ANUAL ADQUISICIONES 2014'!I100+'PLAN ANUAL ADQUISICIONES 2014'!I101+'PLAN ANUAL ADQUISICIONES 2014'!I102+'PLAN ANUAL ADQUISICIONES 2014'!I103+'PLAN ANUAL ADQUISICIONES 2014'!I104+'PLAN ANUAL ADQUISICIONES 2014'!I105+'PLAN ANUAL ADQUISICIONES 2014'!I106+'PLAN ANUAL ADQUISICIONES 2014'!I107+'PLAN ANUAL ADQUISICIONES 2014'!I108+'PLAN ANUAL ADQUISICIONES 2014'!I109+'PLAN ANUAL ADQUISICIONES 2014'!I110+'PLAN ANUAL ADQUISICIONES 2014'!I111+'PLAN ANUAL ADQUISICIONES 2014'!I112+'PLAN ANUAL ADQUISICIONES 2014'!I113+'PLAN ANUAL ADQUISICIONES 2014'!I114+'PLAN ANUAL ADQUISICIONES 2014'!I115+'PLAN ANUAL ADQUISICIONES 2014'!I116</f>
        <v>69302196</v>
      </c>
      <c r="F37" s="262">
        <v>436725800</v>
      </c>
      <c r="G37" s="263">
        <f>C37-D37-F37+436725800</f>
        <v>0</v>
      </c>
      <c r="H37" s="217"/>
    </row>
    <row r="38" spans="1:9" ht="18" customHeight="1" thickBot="1">
      <c r="A38" s="254"/>
      <c r="B38" s="255" t="s">
        <v>93</v>
      </c>
      <c r="C38" s="256">
        <f>C6+C9+C35</f>
        <v>14183910000</v>
      </c>
      <c r="D38" s="256">
        <f>D6+D9+D35</f>
        <v>13140256223</v>
      </c>
      <c r="E38" s="256">
        <f>E6+E9+E35</f>
        <v>1269567997</v>
      </c>
      <c r="F38" s="256">
        <f>F6+F9+F35</f>
        <v>551179658</v>
      </c>
      <c r="G38" s="257">
        <f>C38-D38-F38</f>
        <v>492474119</v>
      </c>
      <c r="H38" s="224"/>
      <c r="I38" s="219"/>
    </row>
    <row r="39" spans="1:9" ht="12.75">
      <c r="A39" s="38"/>
      <c r="B39" s="39"/>
      <c r="C39" s="19"/>
      <c r="D39" s="19"/>
      <c r="E39" s="19"/>
      <c r="F39" s="19"/>
      <c r="G39" s="20"/>
      <c r="I39" s="220"/>
    </row>
    <row r="40" spans="1:9" ht="12.75">
      <c r="A40" s="229"/>
      <c r="B40" s="231" t="s">
        <v>551</v>
      </c>
      <c r="C40" s="233">
        <f>E38+F38</f>
        <v>1820747655</v>
      </c>
      <c r="D40" s="227"/>
      <c r="E40" s="228"/>
      <c r="F40" s="18"/>
      <c r="G40" s="8"/>
      <c r="I40" s="217"/>
    </row>
    <row r="41" spans="1:9" ht="12.75">
      <c r="A41" s="41"/>
      <c r="B41" s="232" t="s">
        <v>571</v>
      </c>
      <c r="C41" s="234">
        <f>C40/C38</f>
        <v>0.12836711844618304</v>
      </c>
      <c r="D41" s="227"/>
      <c r="E41" s="228"/>
      <c r="F41" s="18"/>
      <c r="G41" s="8"/>
      <c r="I41" s="217"/>
    </row>
    <row r="42" spans="1:9" ht="12.75">
      <c r="A42" s="41"/>
      <c r="B42" s="232" t="s">
        <v>552</v>
      </c>
      <c r="C42" s="234">
        <f>C40/D38</f>
        <v>0.13856256865167219</v>
      </c>
      <c r="D42" s="227"/>
      <c r="E42" s="228"/>
      <c r="F42" s="18"/>
      <c r="G42" s="8"/>
      <c r="I42" s="217"/>
    </row>
    <row r="43" spans="1:9" ht="12.75">
      <c r="A43" s="41"/>
      <c r="B43" s="225"/>
      <c r="C43" s="230"/>
      <c r="D43" s="227"/>
      <c r="E43" s="228"/>
      <c r="F43" s="18"/>
      <c r="G43" s="8"/>
      <c r="I43" s="217"/>
    </row>
    <row r="44" spans="1:9" ht="12.75">
      <c r="A44" s="223" t="s">
        <v>549</v>
      </c>
      <c r="B44" s="225"/>
      <c r="C44" s="230"/>
      <c r="D44" s="227"/>
      <c r="E44" s="228"/>
      <c r="F44" s="18"/>
      <c r="G44" s="8"/>
      <c r="I44" s="217"/>
    </row>
    <row r="45" spans="1:7" ht="13.5" thickBot="1">
      <c r="A45" s="42"/>
      <c r="B45" s="226"/>
      <c r="C45" s="221"/>
      <c r="D45" s="221"/>
      <c r="E45" s="222"/>
      <c r="F45" s="21"/>
      <c r="G45" s="10"/>
    </row>
    <row r="46" ht="12.75">
      <c r="D46" s="179"/>
    </row>
    <row r="47" spans="1:4" ht="12.75">
      <c r="A47" s="41" t="s">
        <v>83</v>
      </c>
      <c r="B47" s="1"/>
      <c r="C47" s="179"/>
      <c r="D47" s="179"/>
    </row>
    <row r="48" spans="1:5" ht="12.75">
      <c r="A48" s="41" t="s">
        <v>572</v>
      </c>
      <c r="B48" s="1"/>
      <c r="C48" s="177"/>
      <c r="D48" s="179"/>
      <c r="E48" s="178"/>
    </row>
    <row r="49" ht="12.75">
      <c r="D49" s="179"/>
    </row>
  </sheetData>
  <sheetProtection/>
  <mergeCells count="2">
    <mergeCell ref="A1:G1"/>
    <mergeCell ref="A2:G2"/>
  </mergeCells>
  <printOptions horizontalCentered="1"/>
  <pageMargins left="0.7874015748031497" right="0.1968503937007874" top="0.4724409448818898" bottom="0.7480314960629921" header="0.5118110236220472" footer="0.5118110236220472"/>
  <pageSetup orientation="landscape" scale="70" r:id="rId1"/>
  <headerFooter alignWithMargins="0">
    <oddFooter>&amp;L
&amp;R&amp;P de &amp;N</oddFooter>
  </headerFooter>
</worksheet>
</file>

<file path=xl/worksheets/sheet2.xml><?xml version="1.0" encoding="utf-8"?>
<worksheet xmlns="http://schemas.openxmlformats.org/spreadsheetml/2006/main" xmlns:r="http://schemas.openxmlformats.org/officeDocument/2006/relationships">
  <sheetPr>
    <tabColor indexed="10"/>
  </sheetPr>
  <dimension ref="A1:IC135"/>
  <sheetViews>
    <sheetView showGridLines="0" tabSelected="1" view="pageBreakPreview" zoomScale="90" zoomScaleNormal="85" zoomScaleSheetLayoutView="90" zoomScalePageLayoutView="0" workbookViewId="0" topLeftCell="A1">
      <pane xSplit="2" ySplit="3" topLeftCell="G133" activePane="bottomRight" state="frozen"/>
      <selection pane="topLeft" activeCell="A1" sqref="A1"/>
      <selection pane="topRight" activeCell="C1" sqref="C1"/>
      <selection pane="bottomLeft" activeCell="A2" sqref="A2"/>
      <selection pane="bottomRight" activeCell="O151" sqref="O151"/>
    </sheetView>
  </sheetViews>
  <sheetFormatPr defaultColWidth="32.28125" defaultRowHeight="12.75"/>
  <cols>
    <col min="1" max="1" width="8.57421875" style="218" bestFit="1" customWidth="1"/>
    <col min="2" max="2" width="22.421875" style="47" customWidth="1"/>
    <col min="3" max="3" width="21.7109375" style="44" customWidth="1"/>
    <col min="4" max="4" width="12.8515625" style="1" customWidth="1"/>
    <col min="5" max="5" width="28.8515625" style="1" bestFit="1" customWidth="1"/>
    <col min="6" max="6" width="24.8515625" style="45" customWidth="1"/>
    <col min="7" max="7" width="19.57421875" style="45" customWidth="1"/>
    <col min="8" max="8" width="17.140625" style="94" customWidth="1"/>
    <col min="9" max="9" width="17.8515625" style="93" customWidth="1"/>
    <col min="10" max="10" width="15.57421875" style="46" customWidth="1"/>
    <col min="11" max="11" width="16.7109375" style="46" customWidth="1"/>
    <col min="12" max="12" width="17.00390625" style="43" customWidth="1"/>
    <col min="13" max="13" width="15.140625" style="43" customWidth="1"/>
    <col min="14" max="14" width="14.57421875" style="43" customWidth="1"/>
    <col min="15" max="15" width="21.00390625" style="110" customWidth="1"/>
    <col min="16" max="16" width="32.7109375" style="114" customWidth="1"/>
    <col min="17" max="17" width="31.00390625" style="114" customWidth="1"/>
    <col min="18" max="18" width="32.28125" style="135" customWidth="1"/>
  </cols>
  <sheetData>
    <row r="1" spans="1:17" ht="16.5" thickBot="1">
      <c r="A1" s="392" t="s">
        <v>556</v>
      </c>
      <c r="B1" s="393"/>
      <c r="C1" s="393"/>
      <c r="D1" s="393"/>
      <c r="E1" s="393"/>
      <c r="F1" s="393"/>
      <c r="G1" s="393"/>
      <c r="H1" s="393"/>
      <c r="I1" s="393"/>
      <c r="J1" s="393"/>
      <c r="K1" s="393"/>
      <c r="L1" s="393"/>
      <c r="M1" s="393"/>
      <c r="N1" s="393"/>
      <c r="O1" s="393"/>
      <c r="P1" s="393"/>
      <c r="Q1" s="394"/>
    </row>
    <row r="2" spans="1:17" ht="16.5" thickBot="1">
      <c r="A2" s="389" t="s">
        <v>554</v>
      </c>
      <c r="B2" s="390"/>
      <c r="C2" s="390"/>
      <c r="D2" s="390"/>
      <c r="E2" s="390"/>
      <c r="F2" s="390"/>
      <c r="G2" s="390"/>
      <c r="H2" s="390"/>
      <c r="I2" s="390"/>
      <c r="J2" s="390"/>
      <c r="K2" s="390"/>
      <c r="L2" s="390"/>
      <c r="M2" s="390"/>
      <c r="N2" s="390"/>
      <c r="O2" s="390"/>
      <c r="P2" s="390"/>
      <c r="Q2" s="391"/>
    </row>
    <row r="3" spans="1:237" s="49" customFormat="1" ht="118.5" customHeight="1">
      <c r="A3" s="316" t="s">
        <v>274</v>
      </c>
      <c r="B3" s="99" t="s">
        <v>86</v>
      </c>
      <c r="C3" s="99" t="s">
        <v>97</v>
      </c>
      <c r="D3" s="99" t="s">
        <v>251</v>
      </c>
      <c r="E3" s="99" t="s">
        <v>250</v>
      </c>
      <c r="F3" s="100" t="s">
        <v>224</v>
      </c>
      <c r="G3" s="100" t="s">
        <v>94</v>
      </c>
      <c r="H3" s="315" t="s">
        <v>0</v>
      </c>
      <c r="I3" s="169" t="s">
        <v>479</v>
      </c>
      <c r="J3" s="101" t="s">
        <v>298</v>
      </c>
      <c r="K3" s="101" t="s">
        <v>95</v>
      </c>
      <c r="L3" s="102" t="s">
        <v>1</v>
      </c>
      <c r="M3" s="102" t="s">
        <v>2</v>
      </c>
      <c r="N3" s="102" t="s">
        <v>3</v>
      </c>
      <c r="O3" s="111" t="s">
        <v>57</v>
      </c>
      <c r="P3" s="103" t="s">
        <v>96</v>
      </c>
      <c r="Q3" s="104" t="s">
        <v>184</v>
      </c>
      <c r="R3" s="134"/>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row>
    <row r="4" spans="1:237" s="76" customFormat="1" ht="137.25" customHeight="1">
      <c r="A4" s="282">
        <v>1</v>
      </c>
      <c r="B4" s="318" t="s">
        <v>190</v>
      </c>
      <c r="C4" s="130" t="s">
        <v>135</v>
      </c>
      <c r="D4" s="190" t="s">
        <v>85</v>
      </c>
      <c r="E4" s="190" t="s">
        <v>172</v>
      </c>
      <c r="F4" s="78" t="s">
        <v>123</v>
      </c>
      <c r="G4" s="185" t="s">
        <v>99</v>
      </c>
      <c r="H4" s="91">
        <v>160000000</v>
      </c>
      <c r="I4" s="129"/>
      <c r="J4" s="129">
        <f>H4-I4</f>
        <v>160000000</v>
      </c>
      <c r="K4" s="129">
        <v>120</v>
      </c>
      <c r="L4" s="77">
        <v>41761</v>
      </c>
      <c r="M4" s="77">
        <v>41767</v>
      </c>
      <c r="N4" s="77">
        <v>42003</v>
      </c>
      <c r="O4" s="181" t="s">
        <v>319</v>
      </c>
      <c r="P4" s="283" t="s">
        <v>555</v>
      </c>
      <c r="Q4" s="284" t="s">
        <v>237</v>
      </c>
      <c r="R4" s="197"/>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row>
    <row r="5" spans="1:237" s="76" customFormat="1" ht="146.25" customHeight="1">
      <c r="A5" s="282">
        <f>A4+1</f>
        <v>2</v>
      </c>
      <c r="B5" s="318" t="s">
        <v>190</v>
      </c>
      <c r="C5" s="130" t="s">
        <v>135</v>
      </c>
      <c r="D5" s="190" t="s">
        <v>85</v>
      </c>
      <c r="E5" s="185" t="s">
        <v>136</v>
      </c>
      <c r="F5" s="78" t="s">
        <v>123</v>
      </c>
      <c r="G5" s="185" t="s">
        <v>99</v>
      </c>
      <c r="H5" s="278">
        <v>239318500</v>
      </c>
      <c r="I5" s="65"/>
      <c r="J5" s="129">
        <f aca="true" t="shared" si="0" ref="J5:J66">H5-I5</f>
        <v>239318500</v>
      </c>
      <c r="K5" s="87">
        <v>180</v>
      </c>
      <c r="L5" s="77">
        <v>41761</v>
      </c>
      <c r="M5" s="77">
        <v>41767</v>
      </c>
      <c r="N5" s="77">
        <v>42003</v>
      </c>
      <c r="O5" s="181" t="s">
        <v>304</v>
      </c>
      <c r="P5" s="283" t="s">
        <v>491</v>
      </c>
      <c r="Q5" s="105" t="s">
        <v>238</v>
      </c>
      <c r="R5" s="197"/>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c r="FQ5" s="319"/>
      <c r="FR5" s="319"/>
      <c r="FS5" s="319"/>
      <c r="FT5" s="319"/>
      <c r="FU5" s="319"/>
      <c r="FV5" s="319"/>
      <c r="FW5" s="319"/>
      <c r="FX5" s="319"/>
      <c r="FY5" s="319"/>
      <c r="FZ5" s="319"/>
      <c r="GA5" s="319"/>
      <c r="GB5" s="319"/>
      <c r="GC5" s="319"/>
      <c r="GD5" s="319"/>
      <c r="GE5" s="319"/>
      <c r="GF5" s="319"/>
      <c r="GG5" s="319"/>
      <c r="GH5" s="319"/>
      <c r="GI5" s="319"/>
      <c r="GJ5" s="319"/>
      <c r="GK5" s="319"/>
      <c r="GL5" s="319"/>
      <c r="GM5" s="319"/>
      <c r="GN5" s="319"/>
      <c r="GO5" s="319"/>
      <c r="GP5" s="319"/>
      <c r="GQ5" s="319"/>
      <c r="GR5" s="319"/>
      <c r="GS5" s="319"/>
      <c r="GT5" s="319"/>
      <c r="GU5" s="319"/>
      <c r="GV5" s="319"/>
      <c r="GW5" s="319"/>
      <c r="GX5" s="319"/>
      <c r="GY5" s="319"/>
      <c r="GZ5" s="319"/>
      <c r="HA5" s="319"/>
      <c r="HB5" s="319"/>
      <c r="HC5" s="319"/>
      <c r="HD5" s="319"/>
      <c r="HE5" s="319"/>
      <c r="HF5" s="319"/>
      <c r="HG5" s="319"/>
      <c r="HH5" s="319"/>
      <c r="HI5" s="319"/>
      <c r="HJ5" s="319"/>
      <c r="HK5" s="319"/>
      <c r="HL5" s="319"/>
      <c r="HM5" s="319"/>
      <c r="HN5" s="319"/>
      <c r="HO5" s="319"/>
      <c r="HP5" s="319"/>
      <c r="HQ5" s="319"/>
      <c r="HR5" s="319"/>
      <c r="HS5" s="319"/>
      <c r="HT5" s="319"/>
      <c r="HU5" s="319"/>
      <c r="HV5" s="319"/>
      <c r="HW5" s="319"/>
      <c r="HX5" s="319"/>
      <c r="HY5" s="319"/>
      <c r="HZ5" s="319"/>
      <c r="IA5" s="319"/>
      <c r="IB5" s="319"/>
      <c r="IC5" s="319"/>
    </row>
    <row r="6" spans="1:237" s="76" customFormat="1" ht="89.25">
      <c r="A6" s="282">
        <f aca="true" t="shared" si="1" ref="A6:A17">A5+1</f>
        <v>3</v>
      </c>
      <c r="B6" s="318" t="s">
        <v>180</v>
      </c>
      <c r="C6" s="130" t="s">
        <v>135</v>
      </c>
      <c r="D6" s="190" t="s">
        <v>85</v>
      </c>
      <c r="E6" s="185" t="s">
        <v>136</v>
      </c>
      <c r="F6" s="78" t="s">
        <v>123</v>
      </c>
      <c r="G6" s="185" t="s">
        <v>99</v>
      </c>
      <c r="H6" s="86">
        <v>120000000</v>
      </c>
      <c r="I6" s="65"/>
      <c r="J6" s="129">
        <f t="shared" si="0"/>
        <v>120000000</v>
      </c>
      <c r="K6" s="87">
        <v>90</v>
      </c>
      <c r="L6" s="77">
        <v>41810</v>
      </c>
      <c r="M6" s="77">
        <v>41815</v>
      </c>
      <c r="N6" s="77">
        <v>41907</v>
      </c>
      <c r="O6" s="108" t="s">
        <v>324</v>
      </c>
      <c r="P6" s="283" t="s">
        <v>325</v>
      </c>
      <c r="Q6" s="285" t="s">
        <v>239</v>
      </c>
      <c r="R6" s="197"/>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19"/>
      <c r="DK6" s="319"/>
      <c r="DL6" s="319"/>
      <c r="DM6" s="319"/>
      <c r="DN6" s="319"/>
      <c r="DO6" s="319"/>
      <c r="DP6" s="319"/>
      <c r="DQ6" s="319"/>
      <c r="DR6" s="319"/>
      <c r="DS6" s="319"/>
      <c r="DT6" s="319"/>
      <c r="DU6" s="319"/>
      <c r="DV6" s="319"/>
      <c r="DW6" s="319"/>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19"/>
      <c r="FD6" s="319"/>
      <c r="FE6" s="319"/>
      <c r="FF6" s="319"/>
      <c r="FG6" s="319"/>
      <c r="FH6" s="319"/>
      <c r="FI6" s="319"/>
      <c r="FJ6" s="319"/>
      <c r="FK6" s="319"/>
      <c r="FL6" s="319"/>
      <c r="FM6" s="319"/>
      <c r="FN6" s="319"/>
      <c r="FO6" s="319"/>
      <c r="FP6" s="319"/>
      <c r="FQ6" s="319"/>
      <c r="FR6" s="319"/>
      <c r="FS6" s="319"/>
      <c r="FT6" s="319"/>
      <c r="FU6" s="319"/>
      <c r="FV6" s="319"/>
      <c r="FW6" s="319"/>
      <c r="FX6" s="319"/>
      <c r="FY6" s="319"/>
      <c r="FZ6" s="319"/>
      <c r="GA6" s="319"/>
      <c r="GB6" s="319"/>
      <c r="GC6" s="319"/>
      <c r="GD6" s="319"/>
      <c r="GE6" s="319"/>
      <c r="GF6" s="319"/>
      <c r="GG6" s="319"/>
      <c r="GH6" s="319"/>
      <c r="GI6" s="319"/>
      <c r="GJ6" s="319"/>
      <c r="GK6" s="319"/>
      <c r="GL6" s="319"/>
      <c r="GM6" s="319"/>
      <c r="GN6" s="319"/>
      <c r="GO6" s="319"/>
      <c r="GP6" s="319"/>
      <c r="GQ6" s="319"/>
      <c r="GR6" s="319"/>
      <c r="GS6" s="319"/>
      <c r="GT6" s="319"/>
      <c r="GU6" s="319"/>
      <c r="GV6" s="319"/>
      <c r="GW6" s="319"/>
      <c r="GX6" s="319"/>
      <c r="GY6" s="319"/>
      <c r="GZ6" s="319"/>
      <c r="HA6" s="319"/>
      <c r="HB6" s="319"/>
      <c r="HC6" s="319"/>
      <c r="HD6" s="319"/>
      <c r="HE6" s="319"/>
      <c r="HF6" s="319"/>
      <c r="HG6" s="319"/>
      <c r="HH6" s="319"/>
      <c r="HI6" s="319"/>
      <c r="HJ6" s="319"/>
      <c r="HK6" s="319"/>
      <c r="HL6" s="319"/>
      <c r="HM6" s="319"/>
      <c r="HN6" s="319"/>
      <c r="HO6" s="319"/>
      <c r="HP6" s="319"/>
      <c r="HQ6" s="319"/>
      <c r="HR6" s="319"/>
      <c r="HS6" s="319"/>
      <c r="HT6" s="319"/>
      <c r="HU6" s="319"/>
      <c r="HV6" s="319"/>
      <c r="HW6" s="319"/>
      <c r="HX6" s="319"/>
      <c r="HY6" s="319"/>
      <c r="HZ6" s="319"/>
      <c r="IA6" s="319"/>
      <c r="IB6" s="319"/>
      <c r="IC6" s="319"/>
    </row>
    <row r="7" spans="1:237" s="76" customFormat="1" ht="38.25">
      <c r="A7" s="282">
        <f t="shared" si="1"/>
        <v>4</v>
      </c>
      <c r="B7" s="318" t="s">
        <v>190</v>
      </c>
      <c r="C7" s="130" t="s">
        <v>135</v>
      </c>
      <c r="D7" s="190" t="s">
        <v>85</v>
      </c>
      <c r="E7" s="185" t="s">
        <v>172</v>
      </c>
      <c r="F7" s="78" t="s">
        <v>123</v>
      </c>
      <c r="G7" s="78" t="s">
        <v>192</v>
      </c>
      <c r="H7" s="85">
        <v>40000000</v>
      </c>
      <c r="I7" s="87"/>
      <c r="J7" s="129">
        <f t="shared" si="0"/>
        <v>40000000</v>
      </c>
      <c r="K7" s="65">
        <v>120</v>
      </c>
      <c r="L7" s="68">
        <v>41761</v>
      </c>
      <c r="M7" s="68">
        <v>41761</v>
      </c>
      <c r="N7" s="68">
        <v>41889</v>
      </c>
      <c r="O7" s="109" t="s">
        <v>106</v>
      </c>
      <c r="P7" s="119" t="s">
        <v>138</v>
      </c>
      <c r="Q7" s="117" t="s">
        <v>139</v>
      </c>
      <c r="R7" s="197"/>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c r="EC7" s="319"/>
      <c r="ED7" s="319"/>
      <c r="EE7" s="319"/>
      <c r="EF7" s="319"/>
      <c r="EG7" s="319"/>
      <c r="EH7" s="319"/>
      <c r="EI7" s="319"/>
      <c r="EJ7" s="319"/>
      <c r="EK7" s="319"/>
      <c r="EL7" s="319"/>
      <c r="EM7" s="319"/>
      <c r="EN7" s="319"/>
      <c r="EO7" s="319"/>
      <c r="EP7" s="319"/>
      <c r="EQ7" s="319"/>
      <c r="ER7" s="319"/>
      <c r="ES7" s="319"/>
      <c r="ET7" s="319"/>
      <c r="EU7" s="319"/>
      <c r="EV7" s="319"/>
      <c r="EW7" s="319"/>
      <c r="EX7" s="319"/>
      <c r="EY7" s="319"/>
      <c r="EZ7" s="319"/>
      <c r="FA7" s="319"/>
      <c r="FB7" s="319"/>
      <c r="FC7" s="319"/>
      <c r="FD7" s="319"/>
      <c r="FE7" s="319"/>
      <c r="FF7" s="319"/>
      <c r="FG7" s="319"/>
      <c r="FH7" s="319"/>
      <c r="FI7" s="319"/>
      <c r="FJ7" s="319"/>
      <c r="FK7" s="319"/>
      <c r="FL7" s="319"/>
      <c r="FM7" s="319"/>
      <c r="FN7" s="319"/>
      <c r="FO7" s="319"/>
      <c r="FP7" s="319"/>
      <c r="FQ7" s="319"/>
      <c r="FR7" s="319"/>
      <c r="FS7" s="319"/>
      <c r="FT7" s="319"/>
      <c r="FU7" s="319"/>
      <c r="FV7" s="319"/>
      <c r="FW7" s="319"/>
      <c r="FX7" s="319"/>
      <c r="FY7" s="319"/>
      <c r="FZ7" s="319"/>
      <c r="GA7" s="319"/>
      <c r="GB7" s="319"/>
      <c r="GC7" s="319"/>
      <c r="GD7" s="319"/>
      <c r="GE7" s="319"/>
      <c r="GF7" s="319"/>
      <c r="GG7" s="319"/>
      <c r="GH7" s="319"/>
      <c r="GI7" s="319"/>
      <c r="GJ7" s="319"/>
      <c r="GK7" s="319"/>
      <c r="GL7" s="319"/>
      <c r="GM7" s="319"/>
      <c r="GN7" s="319"/>
      <c r="GO7" s="319"/>
      <c r="GP7" s="319"/>
      <c r="GQ7" s="319"/>
      <c r="GR7" s="319"/>
      <c r="GS7" s="319"/>
      <c r="GT7" s="319"/>
      <c r="GU7" s="319"/>
      <c r="GV7" s="319"/>
      <c r="GW7" s="319"/>
      <c r="GX7" s="319"/>
      <c r="GY7" s="319"/>
      <c r="GZ7" s="319"/>
      <c r="HA7" s="319"/>
      <c r="HB7" s="319"/>
      <c r="HC7" s="319"/>
      <c r="HD7" s="319"/>
      <c r="HE7" s="319"/>
      <c r="HF7" s="319"/>
      <c r="HG7" s="319"/>
      <c r="HH7" s="319"/>
      <c r="HI7" s="319"/>
      <c r="HJ7" s="319"/>
      <c r="HK7" s="319"/>
      <c r="HL7" s="319"/>
      <c r="HM7" s="319"/>
      <c r="HN7" s="319"/>
      <c r="HO7" s="319"/>
      <c r="HP7" s="319"/>
      <c r="HQ7" s="319"/>
      <c r="HR7" s="319"/>
      <c r="HS7" s="319"/>
      <c r="HT7" s="319"/>
      <c r="HU7" s="319"/>
      <c r="HV7" s="319"/>
      <c r="HW7" s="319"/>
      <c r="HX7" s="319"/>
      <c r="HY7" s="319"/>
      <c r="HZ7" s="319"/>
      <c r="IA7" s="319"/>
      <c r="IB7" s="319"/>
      <c r="IC7" s="319"/>
    </row>
    <row r="8" spans="1:237" s="76" customFormat="1" ht="109.5" customHeight="1">
      <c r="A8" s="282">
        <f t="shared" si="1"/>
        <v>5</v>
      </c>
      <c r="B8" s="318" t="s">
        <v>190</v>
      </c>
      <c r="C8" s="130" t="s">
        <v>135</v>
      </c>
      <c r="D8" s="190" t="s">
        <v>85</v>
      </c>
      <c r="E8" s="187" t="s">
        <v>173</v>
      </c>
      <c r="F8" s="78" t="s">
        <v>120</v>
      </c>
      <c r="G8" s="210">
        <f>'PLAN ANUAL ADQUISICIONES 2014'!H23+'PLAN ANUAL ADQUISICIONES 2014'!H30+'PLAN ANUAL ADQUISICIONES 2014'!H43+'PLAN ANUAL ADQUISICIONES 2014'!H55+'PLAN ANUAL ADQUISICIONES 2014'!H118+'PLAN ANUAL ADQUISICIONES 2014'!H120+'PLAN ANUAL ADQUISICIONES 2014'!H121+'PLAN ANUAL ADQUISICIONES 2014'!H122+'PLAN ANUAL ADQUISICIONES 2014'!H123+'PLAN ANUAL ADQUISICIONES 2014'!H69+'PLAN ANUAL ADQUISICIONES 2014'!H70+'PLAN ANUAL ADQUISICIONES 2014'!H124</f>
        <v>281499667</v>
      </c>
      <c r="H8" s="86">
        <v>22000000</v>
      </c>
      <c r="I8" s="65"/>
      <c r="J8" s="129">
        <f t="shared" si="0"/>
        <v>22000000</v>
      </c>
      <c r="K8" s="65" t="s">
        <v>331</v>
      </c>
      <c r="L8" s="77">
        <v>41831</v>
      </c>
      <c r="M8" s="77">
        <v>41839</v>
      </c>
      <c r="N8" s="77">
        <v>41848</v>
      </c>
      <c r="O8" s="109" t="s">
        <v>330</v>
      </c>
      <c r="P8" s="119" t="s">
        <v>401</v>
      </c>
      <c r="Q8" s="117" t="s">
        <v>400</v>
      </c>
      <c r="R8" s="197"/>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19"/>
      <c r="DE8" s="319"/>
      <c r="DF8" s="319"/>
      <c r="DG8" s="319"/>
      <c r="DH8" s="319"/>
      <c r="DI8" s="319"/>
      <c r="DJ8" s="319"/>
      <c r="DK8" s="319"/>
      <c r="DL8" s="319"/>
      <c r="DM8" s="319"/>
      <c r="DN8" s="319"/>
      <c r="DO8" s="319"/>
      <c r="DP8" s="319"/>
      <c r="DQ8" s="319"/>
      <c r="DR8" s="319"/>
      <c r="DS8" s="319"/>
      <c r="DT8" s="319"/>
      <c r="DU8" s="319"/>
      <c r="DV8" s="319"/>
      <c r="DW8" s="319"/>
      <c r="DX8" s="319"/>
      <c r="DY8" s="319"/>
      <c r="DZ8" s="319"/>
      <c r="EA8" s="319"/>
      <c r="EB8" s="319"/>
      <c r="EC8" s="319"/>
      <c r="ED8" s="319"/>
      <c r="EE8" s="319"/>
      <c r="EF8" s="319"/>
      <c r="EG8" s="319"/>
      <c r="EH8" s="319"/>
      <c r="EI8" s="319"/>
      <c r="EJ8" s="319"/>
      <c r="EK8" s="319"/>
      <c r="EL8" s="319"/>
      <c r="EM8" s="319"/>
      <c r="EN8" s="319"/>
      <c r="EO8" s="319"/>
      <c r="EP8" s="319"/>
      <c r="EQ8" s="319"/>
      <c r="ER8" s="319"/>
      <c r="ES8" s="319"/>
      <c r="ET8" s="319"/>
      <c r="EU8" s="319"/>
      <c r="EV8" s="319"/>
      <c r="EW8" s="319"/>
      <c r="EX8" s="319"/>
      <c r="EY8" s="319"/>
      <c r="EZ8" s="319"/>
      <c r="FA8" s="319"/>
      <c r="FB8" s="319"/>
      <c r="FC8" s="319"/>
      <c r="FD8" s="319"/>
      <c r="FE8" s="319"/>
      <c r="FF8" s="319"/>
      <c r="FG8" s="319"/>
      <c r="FH8" s="319"/>
      <c r="FI8" s="319"/>
      <c r="FJ8" s="319"/>
      <c r="FK8" s="319"/>
      <c r="FL8" s="319"/>
      <c r="FM8" s="319"/>
      <c r="FN8" s="319"/>
      <c r="FO8" s="319"/>
      <c r="FP8" s="319"/>
      <c r="FQ8" s="319"/>
      <c r="FR8" s="319"/>
      <c r="FS8" s="319"/>
      <c r="FT8" s="319"/>
      <c r="FU8" s="319"/>
      <c r="FV8" s="319"/>
      <c r="FW8" s="319"/>
      <c r="FX8" s="319"/>
      <c r="FY8" s="319"/>
      <c r="FZ8" s="319"/>
      <c r="GA8" s="319"/>
      <c r="GB8" s="319"/>
      <c r="GC8" s="319"/>
      <c r="GD8" s="319"/>
      <c r="GE8" s="319"/>
      <c r="GF8" s="319"/>
      <c r="GG8" s="319"/>
      <c r="GH8" s="319"/>
      <c r="GI8" s="319"/>
      <c r="GJ8" s="319"/>
      <c r="GK8" s="319"/>
      <c r="GL8" s="319"/>
      <c r="GM8" s="319"/>
      <c r="GN8" s="319"/>
      <c r="GO8" s="319"/>
      <c r="GP8" s="319"/>
      <c r="GQ8" s="319"/>
      <c r="GR8" s="319"/>
      <c r="GS8" s="319"/>
      <c r="GT8" s="319"/>
      <c r="GU8" s="319"/>
      <c r="GV8" s="319"/>
      <c r="GW8" s="319"/>
      <c r="GX8" s="319"/>
      <c r="GY8" s="319"/>
      <c r="GZ8" s="319"/>
      <c r="HA8" s="319"/>
      <c r="HB8" s="319"/>
      <c r="HC8" s="319"/>
      <c r="HD8" s="319"/>
      <c r="HE8" s="319"/>
      <c r="HF8" s="319"/>
      <c r="HG8" s="319"/>
      <c r="HH8" s="319"/>
      <c r="HI8" s="319"/>
      <c r="HJ8" s="319"/>
      <c r="HK8" s="319"/>
      <c r="HL8" s="319"/>
      <c r="HM8" s="319"/>
      <c r="HN8" s="319"/>
      <c r="HO8" s="319"/>
      <c r="HP8" s="319"/>
      <c r="HQ8" s="319"/>
      <c r="HR8" s="319"/>
      <c r="HS8" s="319"/>
      <c r="HT8" s="319"/>
      <c r="HU8" s="319"/>
      <c r="HV8" s="319"/>
      <c r="HW8" s="319"/>
      <c r="HX8" s="319"/>
      <c r="HY8" s="319"/>
      <c r="HZ8" s="319"/>
      <c r="IA8" s="319"/>
      <c r="IB8" s="319"/>
      <c r="IC8" s="319"/>
    </row>
    <row r="9" spans="1:237" s="76" customFormat="1" ht="153" customHeight="1">
      <c r="A9" s="282">
        <f t="shared" si="1"/>
        <v>6</v>
      </c>
      <c r="B9" s="318" t="s">
        <v>190</v>
      </c>
      <c r="C9" s="130" t="s">
        <v>135</v>
      </c>
      <c r="D9" s="190" t="s">
        <v>85</v>
      </c>
      <c r="E9" s="185" t="s">
        <v>172</v>
      </c>
      <c r="F9" s="78" t="s">
        <v>120</v>
      </c>
      <c r="G9" s="185" t="s">
        <v>49</v>
      </c>
      <c r="H9" s="86">
        <v>25000000</v>
      </c>
      <c r="I9" s="65"/>
      <c r="J9" s="129">
        <f t="shared" si="0"/>
        <v>25000000</v>
      </c>
      <c r="K9" s="65">
        <v>60</v>
      </c>
      <c r="L9" s="77">
        <v>41791</v>
      </c>
      <c r="M9" s="77">
        <v>41796</v>
      </c>
      <c r="N9" s="77">
        <v>41856</v>
      </c>
      <c r="O9" s="109" t="s">
        <v>29</v>
      </c>
      <c r="P9" s="119" t="s">
        <v>50</v>
      </c>
      <c r="Q9" s="117" t="s">
        <v>41</v>
      </c>
      <c r="R9" s="197"/>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19"/>
      <c r="DE9" s="319"/>
      <c r="DF9" s="319"/>
      <c r="DG9" s="319"/>
      <c r="DH9" s="319"/>
      <c r="DI9" s="319"/>
      <c r="DJ9" s="319"/>
      <c r="DK9" s="319"/>
      <c r="DL9" s="319"/>
      <c r="DM9" s="319"/>
      <c r="DN9" s="319"/>
      <c r="DO9" s="319"/>
      <c r="DP9" s="319"/>
      <c r="DQ9" s="319"/>
      <c r="DR9" s="319"/>
      <c r="DS9" s="319"/>
      <c r="DT9" s="319"/>
      <c r="DU9" s="319"/>
      <c r="DV9" s="319"/>
      <c r="DW9" s="319"/>
      <c r="DX9" s="319"/>
      <c r="DY9" s="319"/>
      <c r="DZ9" s="319"/>
      <c r="EA9" s="319"/>
      <c r="EB9" s="319"/>
      <c r="EC9" s="319"/>
      <c r="ED9" s="319"/>
      <c r="EE9" s="319"/>
      <c r="EF9" s="319"/>
      <c r="EG9" s="319"/>
      <c r="EH9" s="319"/>
      <c r="EI9" s="319"/>
      <c r="EJ9" s="319"/>
      <c r="EK9" s="319"/>
      <c r="EL9" s="319"/>
      <c r="EM9" s="319"/>
      <c r="EN9" s="319"/>
      <c r="EO9" s="319"/>
      <c r="EP9" s="319"/>
      <c r="EQ9" s="319"/>
      <c r="ER9" s="319"/>
      <c r="ES9" s="319"/>
      <c r="ET9" s="319"/>
      <c r="EU9" s="319"/>
      <c r="EV9" s="319"/>
      <c r="EW9" s="319"/>
      <c r="EX9" s="319"/>
      <c r="EY9" s="319"/>
      <c r="EZ9" s="319"/>
      <c r="FA9" s="319"/>
      <c r="FB9" s="319"/>
      <c r="FC9" s="319"/>
      <c r="FD9" s="319"/>
      <c r="FE9" s="319"/>
      <c r="FF9" s="319"/>
      <c r="FG9" s="319"/>
      <c r="FH9" s="319"/>
      <c r="FI9" s="319"/>
      <c r="FJ9" s="319"/>
      <c r="FK9" s="319"/>
      <c r="FL9" s="319"/>
      <c r="FM9" s="319"/>
      <c r="FN9" s="319"/>
      <c r="FO9" s="319"/>
      <c r="FP9" s="319"/>
      <c r="FQ9" s="319"/>
      <c r="FR9" s="319"/>
      <c r="FS9" s="319"/>
      <c r="FT9" s="319"/>
      <c r="FU9" s="319"/>
      <c r="FV9" s="319"/>
      <c r="FW9" s="319"/>
      <c r="FX9" s="319"/>
      <c r="FY9" s="319"/>
      <c r="FZ9" s="319"/>
      <c r="GA9" s="319"/>
      <c r="GB9" s="319"/>
      <c r="GC9" s="319"/>
      <c r="GD9" s="319"/>
      <c r="GE9" s="319"/>
      <c r="GF9" s="319"/>
      <c r="GG9" s="319"/>
      <c r="GH9" s="319"/>
      <c r="GI9" s="319"/>
      <c r="GJ9" s="319"/>
      <c r="GK9" s="319"/>
      <c r="GL9" s="319"/>
      <c r="GM9" s="319"/>
      <c r="GN9" s="319"/>
      <c r="GO9" s="319"/>
      <c r="GP9" s="319"/>
      <c r="GQ9" s="319"/>
      <c r="GR9" s="319"/>
      <c r="GS9" s="319"/>
      <c r="GT9" s="319"/>
      <c r="GU9" s="319"/>
      <c r="GV9" s="319"/>
      <c r="GW9" s="319"/>
      <c r="GX9" s="319"/>
      <c r="GY9" s="319"/>
      <c r="GZ9" s="319"/>
      <c r="HA9" s="319"/>
      <c r="HB9" s="319"/>
      <c r="HC9" s="319"/>
      <c r="HD9" s="319"/>
      <c r="HE9" s="319"/>
      <c r="HF9" s="319"/>
      <c r="HG9" s="319"/>
      <c r="HH9" s="319"/>
      <c r="HI9" s="319"/>
      <c r="HJ9" s="319"/>
      <c r="HK9" s="319"/>
      <c r="HL9" s="319"/>
      <c r="HM9" s="319"/>
      <c r="HN9" s="319"/>
      <c r="HO9" s="319"/>
      <c r="HP9" s="319"/>
      <c r="HQ9" s="319"/>
      <c r="HR9" s="319"/>
      <c r="HS9" s="319"/>
      <c r="HT9" s="319"/>
      <c r="HU9" s="319"/>
      <c r="HV9" s="319"/>
      <c r="HW9" s="319"/>
      <c r="HX9" s="319"/>
      <c r="HY9" s="319"/>
      <c r="HZ9" s="319"/>
      <c r="IA9" s="319"/>
      <c r="IB9" s="319"/>
      <c r="IC9" s="319"/>
    </row>
    <row r="10" spans="1:237" s="76" customFormat="1" ht="59.25" customHeight="1">
      <c r="A10" s="282">
        <f t="shared" si="1"/>
        <v>7</v>
      </c>
      <c r="B10" s="119" t="s">
        <v>187</v>
      </c>
      <c r="C10" s="130" t="s">
        <v>135</v>
      </c>
      <c r="D10" s="190" t="s">
        <v>85</v>
      </c>
      <c r="E10" s="187" t="s">
        <v>173</v>
      </c>
      <c r="F10" s="78" t="s">
        <v>120</v>
      </c>
      <c r="G10" s="185" t="s">
        <v>49</v>
      </c>
      <c r="H10" s="83">
        <v>300000</v>
      </c>
      <c r="I10" s="88"/>
      <c r="J10" s="129">
        <f t="shared" si="0"/>
        <v>300000</v>
      </c>
      <c r="K10" s="67">
        <v>5</v>
      </c>
      <c r="L10" s="182" t="s">
        <v>249</v>
      </c>
      <c r="M10" s="77">
        <v>41704</v>
      </c>
      <c r="N10" s="77">
        <v>41716</v>
      </c>
      <c r="O10" s="109" t="s">
        <v>146</v>
      </c>
      <c r="P10" s="320" t="s">
        <v>145</v>
      </c>
      <c r="Q10" s="321" t="s">
        <v>159</v>
      </c>
      <c r="R10" s="197"/>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c r="DF10" s="319"/>
      <c r="DG10" s="319"/>
      <c r="DH10" s="319"/>
      <c r="DI10" s="319"/>
      <c r="DJ10" s="319"/>
      <c r="DK10" s="319"/>
      <c r="DL10" s="319"/>
      <c r="DM10" s="319"/>
      <c r="DN10" s="319"/>
      <c r="DO10" s="319"/>
      <c r="DP10" s="319"/>
      <c r="DQ10" s="319"/>
      <c r="DR10" s="319"/>
      <c r="DS10" s="319"/>
      <c r="DT10" s="319"/>
      <c r="DU10" s="319"/>
      <c r="DV10" s="319"/>
      <c r="DW10" s="319"/>
      <c r="DX10" s="319"/>
      <c r="DY10" s="319"/>
      <c r="DZ10" s="319"/>
      <c r="EA10" s="319"/>
      <c r="EB10" s="319"/>
      <c r="EC10" s="319"/>
      <c r="ED10" s="319"/>
      <c r="EE10" s="319"/>
      <c r="EF10" s="319"/>
      <c r="EG10" s="319"/>
      <c r="EH10" s="319"/>
      <c r="EI10" s="319"/>
      <c r="EJ10" s="319"/>
      <c r="EK10" s="319"/>
      <c r="EL10" s="319"/>
      <c r="EM10" s="319"/>
      <c r="EN10" s="319"/>
      <c r="EO10" s="319"/>
      <c r="EP10" s="319"/>
      <c r="EQ10" s="319"/>
      <c r="ER10" s="319"/>
      <c r="ES10" s="319"/>
      <c r="ET10" s="319"/>
      <c r="EU10" s="319"/>
      <c r="EV10" s="319"/>
      <c r="EW10" s="319"/>
      <c r="EX10" s="319"/>
      <c r="EY10" s="319"/>
      <c r="EZ10" s="319"/>
      <c r="FA10" s="319"/>
      <c r="FB10" s="319"/>
      <c r="FC10" s="319"/>
      <c r="FD10" s="319"/>
      <c r="FE10" s="319"/>
      <c r="FF10" s="319"/>
      <c r="FG10" s="319"/>
      <c r="FH10" s="319"/>
      <c r="FI10" s="319"/>
      <c r="FJ10" s="319"/>
      <c r="FK10" s="319"/>
      <c r="FL10" s="319"/>
      <c r="FM10" s="319"/>
      <c r="FN10" s="319"/>
      <c r="FO10" s="319"/>
      <c r="FP10" s="319"/>
      <c r="FQ10" s="319"/>
      <c r="FR10" s="319"/>
      <c r="FS10" s="319"/>
      <c r="FT10" s="319"/>
      <c r="FU10" s="319"/>
      <c r="FV10" s="319"/>
      <c r="FW10" s="319"/>
      <c r="FX10" s="319"/>
      <c r="FY10" s="319"/>
      <c r="FZ10" s="319"/>
      <c r="GA10" s="319"/>
      <c r="GB10" s="319"/>
      <c r="GC10" s="319"/>
      <c r="GD10" s="319"/>
      <c r="GE10" s="319"/>
      <c r="GF10" s="319"/>
      <c r="GG10" s="319"/>
      <c r="GH10" s="319"/>
      <c r="GI10" s="319"/>
      <c r="GJ10" s="319"/>
      <c r="GK10" s="319"/>
      <c r="GL10" s="319"/>
      <c r="GM10" s="319"/>
      <c r="GN10" s="319"/>
      <c r="GO10" s="319"/>
      <c r="GP10" s="319"/>
      <c r="GQ10" s="319"/>
      <c r="GR10" s="319"/>
      <c r="GS10" s="319"/>
      <c r="GT10" s="319"/>
      <c r="GU10" s="319"/>
      <c r="GV10" s="319"/>
      <c r="GW10" s="319"/>
      <c r="GX10" s="319"/>
      <c r="GY10" s="319"/>
      <c r="GZ10" s="319"/>
      <c r="HA10" s="319"/>
      <c r="HB10" s="319"/>
      <c r="HC10" s="319"/>
      <c r="HD10" s="319"/>
      <c r="HE10" s="319"/>
      <c r="HF10" s="319"/>
      <c r="HG10" s="319"/>
      <c r="HH10" s="319"/>
      <c r="HI10" s="319"/>
      <c r="HJ10" s="319"/>
      <c r="HK10" s="319"/>
      <c r="HL10" s="319"/>
      <c r="HM10" s="319"/>
      <c r="HN10" s="319"/>
      <c r="HO10" s="319"/>
      <c r="HP10" s="319"/>
      <c r="HQ10" s="319"/>
      <c r="HR10" s="319"/>
      <c r="HS10" s="319"/>
      <c r="HT10" s="319"/>
      <c r="HU10" s="319"/>
      <c r="HV10" s="319"/>
      <c r="HW10" s="319"/>
      <c r="HX10" s="319"/>
      <c r="HY10" s="319"/>
      <c r="HZ10" s="319"/>
      <c r="IA10" s="319"/>
      <c r="IB10" s="319"/>
      <c r="IC10" s="319"/>
    </row>
    <row r="11" spans="1:237" s="76" customFormat="1" ht="102">
      <c r="A11" s="282">
        <f t="shared" si="1"/>
        <v>8</v>
      </c>
      <c r="B11" s="119" t="s">
        <v>187</v>
      </c>
      <c r="C11" s="130" t="s">
        <v>135</v>
      </c>
      <c r="D11" s="190" t="s">
        <v>85</v>
      </c>
      <c r="E11" s="187" t="s">
        <v>173</v>
      </c>
      <c r="F11" s="78" t="s">
        <v>120</v>
      </c>
      <c r="G11" s="185" t="s">
        <v>49</v>
      </c>
      <c r="H11" s="83">
        <v>700000</v>
      </c>
      <c r="I11" s="67"/>
      <c r="J11" s="129">
        <f t="shared" si="0"/>
        <v>700000</v>
      </c>
      <c r="K11" s="67">
        <v>5</v>
      </c>
      <c r="L11" s="182" t="s">
        <v>249</v>
      </c>
      <c r="M11" s="77">
        <v>41704</v>
      </c>
      <c r="N11" s="77">
        <v>41716</v>
      </c>
      <c r="O11" s="109" t="s">
        <v>147</v>
      </c>
      <c r="P11" s="283" t="s">
        <v>244</v>
      </c>
      <c r="Q11" s="195" t="s">
        <v>236</v>
      </c>
      <c r="R11" s="197"/>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c r="DR11" s="319"/>
      <c r="DS11" s="319"/>
      <c r="DT11" s="319"/>
      <c r="DU11" s="319"/>
      <c r="DV11" s="319"/>
      <c r="DW11" s="319"/>
      <c r="DX11" s="319"/>
      <c r="DY11" s="319"/>
      <c r="DZ11" s="319"/>
      <c r="EA11" s="319"/>
      <c r="EB11" s="319"/>
      <c r="EC11" s="319"/>
      <c r="ED11" s="319"/>
      <c r="EE11" s="319"/>
      <c r="EF11" s="319"/>
      <c r="EG11" s="319"/>
      <c r="EH11" s="319"/>
      <c r="EI11" s="319"/>
      <c r="EJ11" s="319"/>
      <c r="EK11" s="319"/>
      <c r="EL11" s="319"/>
      <c r="EM11" s="319"/>
      <c r="EN11" s="319"/>
      <c r="EO11" s="319"/>
      <c r="EP11" s="319"/>
      <c r="EQ11" s="319"/>
      <c r="ER11" s="319"/>
      <c r="ES11" s="319"/>
      <c r="ET11" s="319"/>
      <c r="EU11" s="319"/>
      <c r="EV11" s="319"/>
      <c r="EW11" s="319"/>
      <c r="EX11" s="319"/>
      <c r="EY11" s="319"/>
      <c r="EZ11" s="319"/>
      <c r="FA11" s="319"/>
      <c r="FB11" s="319"/>
      <c r="FC11" s="319"/>
      <c r="FD11" s="319"/>
      <c r="FE11" s="319"/>
      <c r="FF11" s="319"/>
      <c r="FG11" s="319"/>
      <c r="FH11" s="319"/>
      <c r="FI11" s="319"/>
      <c r="FJ11" s="319"/>
      <c r="FK11" s="319"/>
      <c r="FL11" s="319"/>
      <c r="FM11" s="319"/>
      <c r="FN11" s="319"/>
      <c r="FO11" s="319"/>
      <c r="FP11" s="319"/>
      <c r="FQ11" s="319"/>
      <c r="FR11" s="319"/>
      <c r="FS11" s="319"/>
      <c r="FT11" s="319"/>
      <c r="FU11" s="319"/>
      <c r="FV11" s="319"/>
      <c r="FW11" s="319"/>
      <c r="FX11" s="319"/>
      <c r="FY11" s="319"/>
      <c r="FZ11" s="319"/>
      <c r="GA11" s="319"/>
      <c r="GB11" s="319"/>
      <c r="GC11" s="319"/>
      <c r="GD11" s="319"/>
      <c r="GE11" s="319"/>
      <c r="GF11" s="319"/>
      <c r="GG11" s="319"/>
      <c r="GH11" s="319"/>
      <c r="GI11" s="319"/>
      <c r="GJ11" s="319"/>
      <c r="GK11" s="319"/>
      <c r="GL11" s="319"/>
      <c r="GM11" s="319"/>
      <c r="GN11" s="319"/>
      <c r="GO11" s="319"/>
      <c r="GP11" s="319"/>
      <c r="GQ11" s="319"/>
      <c r="GR11" s="319"/>
      <c r="GS11" s="319"/>
      <c r="GT11" s="319"/>
      <c r="GU11" s="319"/>
      <c r="GV11" s="319"/>
      <c r="GW11" s="319"/>
      <c r="GX11" s="319"/>
      <c r="GY11" s="319"/>
      <c r="GZ11" s="319"/>
      <c r="HA11" s="319"/>
      <c r="HB11" s="319"/>
      <c r="HC11" s="319"/>
      <c r="HD11" s="319"/>
      <c r="HE11" s="319"/>
      <c r="HF11" s="319"/>
      <c r="HG11" s="319"/>
      <c r="HH11" s="319"/>
      <c r="HI11" s="319"/>
      <c r="HJ11" s="319"/>
      <c r="HK11" s="319"/>
      <c r="HL11" s="319"/>
      <c r="HM11" s="319"/>
      <c r="HN11" s="319"/>
      <c r="HO11" s="319"/>
      <c r="HP11" s="319"/>
      <c r="HQ11" s="319"/>
      <c r="HR11" s="319"/>
      <c r="HS11" s="319"/>
      <c r="HT11" s="319"/>
      <c r="HU11" s="319"/>
      <c r="HV11" s="319"/>
      <c r="HW11" s="319"/>
      <c r="HX11" s="319"/>
      <c r="HY11" s="319"/>
      <c r="HZ11" s="319"/>
      <c r="IA11" s="319"/>
      <c r="IB11" s="319"/>
      <c r="IC11" s="319"/>
    </row>
    <row r="12" spans="1:237" s="76" customFormat="1" ht="239.25" customHeight="1">
      <c r="A12" s="282">
        <f t="shared" si="1"/>
        <v>9</v>
      </c>
      <c r="B12" s="119" t="s">
        <v>225</v>
      </c>
      <c r="C12" s="130" t="s">
        <v>135</v>
      </c>
      <c r="D12" s="190" t="s">
        <v>89</v>
      </c>
      <c r="E12" s="322" t="s">
        <v>212</v>
      </c>
      <c r="F12" s="78" t="s">
        <v>120</v>
      </c>
      <c r="G12" s="78" t="s">
        <v>192</v>
      </c>
      <c r="H12" s="84">
        <v>25000000</v>
      </c>
      <c r="I12" s="67"/>
      <c r="J12" s="129">
        <f t="shared" si="0"/>
        <v>25000000</v>
      </c>
      <c r="K12" s="67">
        <v>360</v>
      </c>
      <c r="L12" s="77">
        <v>41703</v>
      </c>
      <c r="M12" s="77">
        <v>41703</v>
      </c>
      <c r="N12" s="77">
        <v>42068</v>
      </c>
      <c r="O12" s="136" t="s">
        <v>16</v>
      </c>
      <c r="P12" s="320" t="s">
        <v>116</v>
      </c>
      <c r="Q12" s="321" t="s">
        <v>566</v>
      </c>
      <c r="R12" s="197"/>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19"/>
      <c r="DE12" s="319"/>
      <c r="DF12" s="319"/>
      <c r="DG12" s="319"/>
      <c r="DH12" s="319"/>
      <c r="DI12" s="319"/>
      <c r="DJ12" s="319"/>
      <c r="DK12" s="319"/>
      <c r="DL12" s="319"/>
      <c r="DM12" s="319"/>
      <c r="DN12" s="319"/>
      <c r="DO12" s="319"/>
      <c r="DP12" s="319"/>
      <c r="DQ12" s="319"/>
      <c r="DR12" s="319"/>
      <c r="DS12" s="319"/>
      <c r="DT12" s="319"/>
      <c r="DU12" s="319"/>
      <c r="DV12" s="319"/>
      <c r="DW12" s="319"/>
      <c r="DX12" s="319"/>
      <c r="DY12" s="319"/>
      <c r="DZ12" s="319"/>
      <c r="EA12" s="319"/>
      <c r="EB12" s="319"/>
      <c r="EC12" s="319"/>
      <c r="ED12" s="319"/>
      <c r="EE12" s="319"/>
      <c r="EF12" s="319"/>
      <c r="EG12" s="319"/>
      <c r="EH12" s="319"/>
      <c r="EI12" s="319"/>
      <c r="EJ12" s="319"/>
      <c r="EK12" s="319"/>
      <c r="EL12" s="319"/>
      <c r="EM12" s="319"/>
      <c r="EN12" s="319"/>
      <c r="EO12" s="319"/>
      <c r="EP12" s="319"/>
      <c r="EQ12" s="319"/>
      <c r="ER12" s="319"/>
      <c r="ES12" s="319"/>
      <c r="ET12" s="319"/>
      <c r="EU12" s="319"/>
      <c r="EV12" s="319"/>
      <c r="EW12" s="319"/>
      <c r="EX12" s="319"/>
      <c r="EY12" s="319"/>
      <c r="EZ12" s="319"/>
      <c r="FA12" s="319"/>
      <c r="FB12" s="319"/>
      <c r="FC12" s="319"/>
      <c r="FD12" s="319"/>
      <c r="FE12" s="319"/>
      <c r="FF12" s="319"/>
      <c r="FG12" s="319"/>
      <c r="FH12" s="319"/>
      <c r="FI12" s="319"/>
      <c r="FJ12" s="319"/>
      <c r="FK12" s="319"/>
      <c r="FL12" s="319"/>
      <c r="FM12" s="319"/>
      <c r="FN12" s="319"/>
      <c r="FO12" s="319"/>
      <c r="FP12" s="319"/>
      <c r="FQ12" s="319"/>
      <c r="FR12" s="319"/>
      <c r="FS12" s="319"/>
      <c r="FT12" s="319"/>
      <c r="FU12" s="319"/>
      <c r="FV12" s="319"/>
      <c r="FW12" s="319"/>
      <c r="FX12" s="319"/>
      <c r="FY12" s="319"/>
      <c r="FZ12" s="319"/>
      <c r="GA12" s="319"/>
      <c r="GB12" s="319"/>
      <c r="GC12" s="319"/>
      <c r="GD12" s="319"/>
      <c r="GE12" s="319"/>
      <c r="GF12" s="319"/>
      <c r="GG12" s="319"/>
      <c r="GH12" s="319"/>
      <c r="GI12" s="319"/>
      <c r="GJ12" s="319"/>
      <c r="GK12" s="319"/>
      <c r="GL12" s="319"/>
      <c r="GM12" s="319"/>
      <c r="GN12" s="319"/>
      <c r="GO12" s="319"/>
      <c r="GP12" s="319"/>
      <c r="GQ12" s="319"/>
      <c r="GR12" s="319"/>
      <c r="GS12" s="319"/>
      <c r="GT12" s="319"/>
      <c r="GU12" s="319"/>
      <c r="GV12" s="319"/>
      <c r="GW12" s="319"/>
      <c r="GX12" s="319"/>
      <c r="GY12" s="319"/>
      <c r="GZ12" s="319"/>
      <c r="HA12" s="319"/>
      <c r="HB12" s="319"/>
      <c r="HC12" s="319"/>
      <c r="HD12" s="319"/>
      <c r="HE12" s="319"/>
      <c r="HF12" s="319"/>
      <c r="HG12" s="319"/>
      <c r="HH12" s="319"/>
      <c r="HI12" s="319"/>
      <c r="HJ12" s="319"/>
      <c r="HK12" s="319"/>
      <c r="HL12" s="319"/>
      <c r="HM12" s="319"/>
      <c r="HN12" s="319"/>
      <c r="HO12" s="319"/>
      <c r="HP12" s="319"/>
      <c r="HQ12" s="319"/>
      <c r="HR12" s="319"/>
      <c r="HS12" s="319"/>
      <c r="HT12" s="319"/>
      <c r="HU12" s="319"/>
      <c r="HV12" s="319"/>
      <c r="HW12" s="319"/>
      <c r="HX12" s="319"/>
      <c r="HY12" s="319"/>
      <c r="HZ12" s="319"/>
      <c r="IA12" s="319"/>
      <c r="IB12" s="319"/>
      <c r="IC12" s="319"/>
    </row>
    <row r="13" spans="1:237" s="76" customFormat="1" ht="147" customHeight="1">
      <c r="A13" s="282">
        <f t="shared" si="1"/>
        <v>10</v>
      </c>
      <c r="B13" s="119" t="s">
        <v>225</v>
      </c>
      <c r="C13" s="130" t="s">
        <v>135</v>
      </c>
      <c r="D13" s="190" t="s">
        <v>85</v>
      </c>
      <c r="E13" s="185" t="s">
        <v>209</v>
      </c>
      <c r="F13" s="78" t="s">
        <v>120</v>
      </c>
      <c r="G13" s="78" t="s">
        <v>192</v>
      </c>
      <c r="H13" s="84">
        <v>20000000</v>
      </c>
      <c r="I13" s="67"/>
      <c r="J13" s="129">
        <f t="shared" si="0"/>
        <v>20000000</v>
      </c>
      <c r="K13" s="67">
        <v>300</v>
      </c>
      <c r="L13" s="77">
        <v>41779</v>
      </c>
      <c r="M13" s="77">
        <v>41779</v>
      </c>
      <c r="N13" s="77">
        <v>42068</v>
      </c>
      <c r="O13" s="109" t="s">
        <v>154</v>
      </c>
      <c r="P13" s="320" t="s">
        <v>101</v>
      </c>
      <c r="Q13" s="321" t="s">
        <v>162</v>
      </c>
      <c r="R13" s="197"/>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19"/>
      <c r="DZ13" s="319"/>
      <c r="EA13" s="319"/>
      <c r="EB13" s="319"/>
      <c r="EC13" s="319"/>
      <c r="ED13" s="319"/>
      <c r="EE13" s="319"/>
      <c r="EF13" s="319"/>
      <c r="EG13" s="319"/>
      <c r="EH13" s="319"/>
      <c r="EI13" s="319"/>
      <c r="EJ13" s="319"/>
      <c r="EK13" s="319"/>
      <c r="EL13" s="319"/>
      <c r="EM13" s="319"/>
      <c r="EN13" s="319"/>
      <c r="EO13" s="319"/>
      <c r="EP13" s="319"/>
      <c r="EQ13" s="319"/>
      <c r="ER13" s="31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19"/>
      <c r="FU13" s="319"/>
      <c r="FV13" s="319"/>
      <c r="FW13" s="319"/>
      <c r="FX13" s="319"/>
      <c r="FY13" s="319"/>
      <c r="FZ13" s="319"/>
      <c r="GA13" s="319"/>
      <c r="GB13" s="319"/>
      <c r="GC13" s="319"/>
      <c r="GD13" s="319"/>
      <c r="GE13" s="319"/>
      <c r="GF13" s="319"/>
      <c r="GG13" s="319"/>
      <c r="GH13" s="319"/>
      <c r="GI13" s="319"/>
      <c r="GJ13" s="319"/>
      <c r="GK13" s="319"/>
      <c r="GL13" s="319"/>
      <c r="GM13" s="319"/>
      <c r="GN13" s="319"/>
      <c r="GO13" s="319"/>
      <c r="GP13" s="319"/>
      <c r="GQ13" s="319"/>
      <c r="GR13" s="319"/>
      <c r="GS13" s="319"/>
      <c r="GT13" s="319"/>
      <c r="GU13" s="319"/>
      <c r="GV13" s="319"/>
      <c r="GW13" s="319"/>
      <c r="GX13" s="319"/>
      <c r="GY13" s="319"/>
      <c r="GZ13" s="319"/>
      <c r="HA13" s="319"/>
      <c r="HB13" s="319"/>
      <c r="HC13" s="319"/>
      <c r="HD13" s="319"/>
      <c r="HE13" s="319"/>
      <c r="HF13" s="319"/>
      <c r="HG13" s="319"/>
      <c r="HH13" s="319"/>
      <c r="HI13" s="319"/>
      <c r="HJ13" s="319"/>
      <c r="HK13" s="319"/>
      <c r="HL13" s="319"/>
      <c r="HM13" s="319"/>
      <c r="HN13" s="319"/>
      <c r="HO13" s="319"/>
      <c r="HP13" s="319"/>
      <c r="HQ13" s="319"/>
      <c r="HR13" s="319"/>
      <c r="HS13" s="319"/>
      <c r="HT13" s="319"/>
      <c r="HU13" s="319"/>
      <c r="HV13" s="319"/>
      <c r="HW13" s="319"/>
      <c r="HX13" s="319"/>
      <c r="HY13" s="319"/>
      <c r="HZ13" s="319"/>
      <c r="IA13" s="319"/>
      <c r="IB13" s="319"/>
      <c r="IC13" s="319"/>
    </row>
    <row r="14" spans="1:237" s="76" customFormat="1" ht="198.75" customHeight="1">
      <c r="A14" s="282">
        <f t="shared" si="1"/>
        <v>11</v>
      </c>
      <c r="B14" s="119" t="s">
        <v>225</v>
      </c>
      <c r="C14" s="130" t="s">
        <v>135</v>
      </c>
      <c r="D14" s="190" t="s">
        <v>85</v>
      </c>
      <c r="E14" s="185" t="s">
        <v>209</v>
      </c>
      <c r="F14" s="78" t="s">
        <v>123</v>
      </c>
      <c r="G14" s="78" t="s">
        <v>192</v>
      </c>
      <c r="H14" s="84">
        <v>150000000</v>
      </c>
      <c r="I14" s="67"/>
      <c r="J14" s="129">
        <f t="shared" si="0"/>
        <v>150000000</v>
      </c>
      <c r="K14" s="67">
        <v>360</v>
      </c>
      <c r="L14" s="77">
        <v>41713</v>
      </c>
      <c r="M14" s="77">
        <v>41713</v>
      </c>
      <c r="N14" s="77">
        <v>42078</v>
      </c>
      <c r="O14" s="109" t="s">
        <v>79</v>
      </c>
      <c r="P14" s="320" t="s">
        <v>165</v>
      </c>
      <c r="Q14" s="321" t="s">
        <v>166</v>
      </c>
      <c r="R14" s="197"/>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19"/>
      <c r="DE14" s="319"/>
      <c r="DF14" s="319"/>
      <c r="DG14" s="319"/>
      <c r="DH14" s="319"/>
      <c r="DI14" s="319"/>
      <c r="DJ14" s="319"/>
      <c r="DK14" s="319"/>
      <c r="DL14" s="319"/>
      <c r="DM14" s="319"/>
      <c r="DN14" s="319"/>
      <c r="DO14" s="319"/>
      <c r="DP14" s="319"/>
      <c r="DQ14" s="319"/>
      <c r="DR14" s="319"/>
      <c r="DS14" s="319"/>
      <c r="DT14" s="319"/>
      <c r="DU14" s="319"/>
      <c r="DV14" s="319"/>
      <c r="DW14" s="319"/>
      <c r="DX14" s="319"/>
      <c r="DY14" s="319"/>
      <c r="DZ14" s="319"/>
      <c r="EA14" s="319"/>
      <c r="EB14" s="319"/>
      <c r="EC14" s="319"/>
      <c r="ED14" s="319"/>
      <c r="EE14" s="319"/>
      <c r="EF14" s="319"/>
      <c r="EG14" s="319"/>
      <c r="EH14" s="319"/>
      <c r="EI14" s="319"/>
      <c r="EJ14" s="319"/>
      <c r="EK14" s="319"/>
      <c r="EL14" s="319"/>
      <c r="EM14" s="319"/>
      <c r="EN14" s="319"/>
      <c r="EO14" s="319"/>
      <c r="EP14" s="319"/>
      <c r="EQ14" s="319"/>
      <c r="ER14" s="319"/>
      <c r="ES14" s="319"/>
      <c r="ET14" s="319"/>
      <c r="EU14" s="319"/>
      <c r="EV14" s="319"/>
      <c r="EW14" s="319"/>
      <c r="EX14" s="319"/>
      <c r="EY14" s="319"/>
      <c r="EZ14" s="319"/>
      <c r="FA14" s="319"/>
      <c r="FB14" s="319"/>
      <c r="FC14" s="319"/>
      <c r="FD14" s="319"/>
      <c r="FE14" s="319"/>
      <c r="FF14" s="319"/>
      <c r="FG14" s="319"/>
      <c r="FH14" s="319"/>
      <c r="FI14" s="319"/>
      <c r="FJ14" s="319"/>
      <c r="FK14" s="319"/>
      <c r="FL14" s="319"/>
      <c r="FM14" s="319"/>
      <c r="FN14" s="319"/>
      <c r="FO14" s="319"/>
      <c r="FP14" s="319"/>
      <c r="FQ14" s="319"/>
      <c r="FR14" s="319"/>
      <c r="FS14" s="319"/>
      <c r="FT14" s="319"/>
      <c r="FU14" s="319"/>
      <c r="FV14" s="319"/>
      <c r="FW14" s="319"/>
      <c r="FX14" s="319"/>
      <c r="FY14" s="319"/>
      <c r="FZ14" s="319"/>
      <c r="GA14" s="319"/>
      <c r="GB14" s="319"/>
      <c r="GC14" s="319"/>
      <c r="GD14" s="319"/>
      <c r="GE14" s="319"/>
      <c r="GF14" s="319"/>
      <c r="GG14" s="319"/>
      <c r="GH14" s="319"/>
      <c r="GI14" s="319"/>
      <c r="GJ14" s="319"/>
      <c r="GK14" s="319"/>
      <c r="GL14" s="319"/>
      <c r="GM14" s="319"/>
      <c r="GN14" s="319"/>
      <c r="GO14" s="319"/>
      <c r="GP14" s="319"/>
      <c r="GQ14" s="319"/>
      <c r="GR14" s="319"/>
      <c r="GS14" s="319"/>
      <c r="GT14" s="319"/>
      <c r="GU14" s="319"/>
      <c r="GV14" s="319"/>
      <c r="GW14" s="319"/>
      <c r="GX14" s="319"/>
      <c r="GY14" s="319"/>
      <c r="GZ14" s="319"/>
      <c r="HA14" s="319"/>
      <c r="HB14" s="319"/>
      <c r="HC14" s="319"/>
      <c r="HD14" s="319"/>
      <c r="HE14" s="319"/>
      <c r="HF14" s="319"/>
      <c r="HG14" s="319"/>
      <c r="HH14" s="319"/>
      <c r="HI14" s="319"/>
      <c r="HJ14" s="319"/>
      <c r="HK14" s="319"/>
      <c r="HL14" s="319"/>
      <c r="HM14" s="319"/>
      <c r="HN14" s="319"/>
      <c r="HO14" s="319"/>
      <c r="HP14" s="319"/>
      <c r="HQ14" s="319"/>
      <c r="HR14" s="319"/>
      <c r="HS14" s="319"/>
      <c r="HT14" s="319"/>
      <c r="HU14" s="319"/>
      <c r="HV14" s="319"/>
      <c r="HW14" s="319"/>
      <c r="HX14" s="319"/>
      <c r="HY14" s="319"/>
      <c r="HZ14" s="319"/>
      <c r="IA14" s="319"/>
      <c r="IB14" s="319"/>
      <c r="IC14" s="319"/>
    </row>
    <row r="15" spans="1:237" s="76" customFormat="1" ht="138" customHeight="1">
      <c r="A15" s="282">
        <f t="shared" si="1"/>
        <v>12</v>
      </c>
      <c r="B15" s="318" t="s">
        <v>180</v>
      </c>
      <c r="C15" s="130" t="s">
        <v>135</v>
      </c>
      <c r="D15" s="190" t="s">
        <v>85</v>
      </c>
      <c r="E15" s="185" t="s">
        <v>136</v>
      </c>
      <c r="F15" s="78" t="s">
        <v>123</v>
      </c>
      <c r="G15" s="185" t="s">
        <v>49</v>
      </c>
      <c r="H15" s="85">
        <v>79644800</v>
      </c>
      <c r="I15" s="87">
        <v>75872500</v>
      </c>
      <c r="J15" s="129">
        <f t="shared" si="0"/>
        <v>3772300</v>
      </c>
      <c r="K15" s="67">
        <v>30</v>
      </c>
      <c r="L15" s="77">
        <v>41806</v>
      </c>
      <c r="M15" s="77">
        <v>41814</v>
      </c>
      <c r="N15" s="77">
        <v>41843</v>
      </c>
      <c r="O15" s="128" t="s">
        <v>369</v>
      </c>
      <c r="P15" s="286" t="s">
        <v>393</v>
      </c>
      <c r="Q15" s="118" t="s">
        <v>63</v>
      </c>
      <c r="R15" s="197"/>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19"/>
      <c r="FE15" s="319"/>
      <c r="FF15" s="319"/>
      <c r="FG15" s="319"/>
      <c r="FH15" s="319"/>
      <c r="FI15" s="319"/>
      <c r="FJ15" s="319"/>
      <c r="FK15" s="319"/>
      <c r="FL15" s="319"/>
      <c r="FM15" s="319"/>
      <c r="FN15" s="319"/>
      <c r="FO15" s="319"/>
      <c r="FP15" s="319"/>
      <c r="FQ15" s="319"/>
      <c r="FR15" s="319"/>
      <c r="FS15" s="319"/>
      <c r="FT15" s="319"/>
      <c r="FU15" s="319"/>
      <c r="FV15" s="319"/>
      <c r="FW15" s="319"/>
      <c r="FX15" s="319"/>
      <c r="FY15" s="319"/>
      <c r="FZ15" s="319"/>
      <c r="GA15" s="319"/>
      <c r="GB15" s="319"/>
      <c r="GC15" s="319"/>
      <c r="GD15" s="319"/>
      <c r="GE15" s="319"/>
      <c r="GF15" s="319"/>
      <c r="GG15" s="319"/>
      <c r="GH15" s="319"/>
      <c r="GI15" s="319"/>
      <c r="GJ15" s="319"/>
      <c r="GK15" s="319"/>
      <c r="GL15" s="319"/>
      <c r="GM15" s="319"/>
      <c r="GN15" s="319"/>
      <c r="GO15" s="319"/>
      <c r="GP15" s="319"/>
      <c r="GQ15" s="319"/>
      <c r="GR15" s="319"/>
      <c r="GS15" s="319"/>
      <c r="GT15" s="319"/>
      <c r="GU15" s="319"/>
      <c r="GV15" s="319"/>
      <c r="GW15" s="319"/>
      <c r="GX15" s="319"/>
      <c r="GY15" s="319"/>
      <c r="GZ15" s="319"/>
      <c r="HA15" s="319"/>
      <c r="HB15" s="319"/>
      <c r="HC15" s="319"/>
      <c r="HD15" s="319"/>
      <c r="HE15" s="319"/>
      <c r="HF15" s="319"/>
      <c r="HG15" s="319"/>
      <c r="HH15" s="319"/>
      <c r="HI15" s="319"/>
      <c r="HJ15" s="319"/>
      <c r="HK15" s="319"/>
      <c r="HL15" s="319"/>
      <c r="HM15" s="319"/>
      <c r="HN15" s="319"/>
      <c r="HO15" s="319"/>
      <c r="HP15" s="319"/>
      <c r="HQ15" s="319"/>
      <c r="HR15" s="319"/>
      <c r="HS15" s="319"/>
      <c r="HT15" s="319"/>
      <c r="HU15" s="319"/>
      <c r="HV15" s="319"/>
      <c r="HW15" s="319"/>
      <c r="HX15" s="319"/>
      <c r="HY15" s="319"/>
      <c r="HZ15" s="319"/>
      <c r="IA15" s="319"/>
      <c r="IB15" s="319"/>
      <c r="IC15" s="319"/>
    </row>
    <row r="16" spans="1:237" s="76" customFormat="1" ht="138" customHeight="1">
      <c r="A16" s="282">
        <f t="shared" si="1"/>
        <v>13</v>
      </c>
      <c r="B16" s="318" t="s">
        <v>180</v>
      </c>
      <c r="C16" s="130" t="s">
        <v>135</v>
      </c>
      <c r="D16" s="190" t="s">
        <v>85</v>
      </c>
      <c r="E16" s="185" t="s">
        <v>137</v>
      </c>
      <c r="F16" s="78" t="s">
        <v>123</v>
      </c>
      <c r="G16" s="185" t="s">
        <v>99</v>
      </c>
      <c r="H16" s="85">
        <v>140000000</v>
      </c>
      <c r="I16" s="87"/>
      <c r="J16" s="129">
        <f t="shared" si="0"/>
        <v>140000000</v>
      </c>
      <c r="K16" s="87">
        <v>365</v>
      </c>
      <c r="L16" s="77">
        <v>41789</v>
      </c>
      <c r="M16" s="77">
        <v>41765</v>
      </c>
      <c r="N16" s="77">
        <v>42130</v>
      </c>
      <c r="O16" s="108" t="s">
        <v>68</v>
      </c>
      <c r="P16" s="119" t="s">
        <v>303</v>
      </c>
      <c r="Q16" s="118" t="s">
        <v>64</v>
      </c>
      <c r="R16" s="197"/>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19"/>
      <c r="DE16" s="319"/>
      <c r="DF16" s="319"/>
      <c r="DG16" s="319"/>
      <c r="DH16" s="319"/>
      <c r="DI16" s="319"/>
      <c r="DJ16" s="319"/>
      <c r="DK16" s="319"/>
      <c r="DL16" s="319"/>
      <c r="DM16" s="319"/>
      <c r="DN16" s="319"/>
      <c r="DO16" s="319"/>
      <c r="DP16" s="319"/>
      <c r="DQ16" s="319"/>
      <c r="DR16" s="319"/>
      <c r="DS16" s="319"/>
      <c r="DT16" s="319"/>
      <c r="DU16" s="319"/>
      <c r="DV16" s="319"/>
      <c r="DW16" s="319"/>
      <c r="DX16" s="319"/>
      <c r="DY16" s="319"/>
      <c r="DZ16" s="319"/>
      <c r="EA16" s="319"/>
      <c r="EB16" s="319"/>
      <c r="EC16" s="319"/>
      <c r="ED16" s="319"/>
      <c r="EE16" s="319"/>
      <c r="EF16" s="319"/>
      <c r="EG16" s="319"/>
      <c r="EH16" s="319"/>
      <c r="EI16" s="319"/>
      <c r="EJ16" s="319"/>
      <c r="EK16" s="319"/>
      <c r="EL16" s="319"/>
      <c r="EM16" s="319"/>
      <c r="EN16" s="319"/>
      <c r="EO16" s="319"/>
      <c r="EP16" s="319"/>
      <c r="EQ16" s="319"/>
      <c r="ER16" s="319"/>
      <c r="ES16" s="319"/>
      <c r="ET16" s="319"/>
      <c r="EU16" s="319"/>
      <c r="EV16" s="319"/>
      <c r="EW16" s="319"/>
      <c r="EX16" s="319"/>
      <c r="EY16" s="319"/>
      <c r="EZ16" s="319"/>
      <c r="FA16" s="319"/>
      <c r="FB16" s="319"/>
      <c r="FC16" s="319"/>
      <c r="FD16" s="319"/>
      <c r="FE16" s="319"/>
      <c r="FF16" s="319"/>
      <c r="FG16" s="319"/>
      <c r="FH16" s="319"/>
      <c r="FI16" s="319"/>
      <c r="FJ16" s="319"/>
      <c r="FK16" s="319"/>
      <c r="FL16" s="319"/>
      <c r="FM16" s="319"/>
      <c r="FN16" s="319"/>
      <c r="FO16" s="319"/>
      <c r="FP16" s="319"/>
      <c r="FQ16" s="319"/>
      <c r="FR16" s="319"/>
      <c r="FS16" s="319"/>
      <c r="FT16" s="319"/>
      <c r="FU16" s="319"/>
      <c r="FV16" s="319"/>
      <c r="FW16" s="319"/>
      <c r="FX16" s="319"/>
      <c r="FY16" s="319"/>
      <c r="FZ16" s="319"/>
      <c r="GA16" s="319"/>
      <c r="GB16" s="319"/>
      <c r="GC16" s="319"/>
      <c r="GD16" s="319"/>
      <c r="GE16" s="319"/>
      <c r="GF16" s="319"/>
      <c r="GG16" s="319"/>
      <c r="GH16" s="319"/>
      <c r="GI16" s="319"/>
      <c r="GJ16" s="319"/>
      <c r="GK16" s="319"/>
      <c r="GL16" s="319"/>
      <c r="GM16" s="319"/>
      <c r="GN16" s="319"/>
      <c r="GO16" s="319"/>
      <c r="GP16" s="319"/>
      <c r="GQ16" s="319"/>
      <c r="GR16" s="319"/>
      <c r="GS16" s="319"/>
      <c r="GT16" s="319"/>
      <c r="GU16" s="319"/>
      <c r="GV16" s="319"/>
      <c r="GW16" s="319"/>
      <c r="GX16" s="319"/>
      <c r="GY16" s="319"/>
      <c r="GZ16" s="319"/>
      <c r="HA16" s="319"/>
      <c r="HB16" s="319"/>
      <c r="HC16" s="319"/>
      <c r="HD16" s="319"/>
      <c r="HE16" s="319"/>
      <c r="HF16" s="319"/>
      <c r="HG16" s="319"/>
      <c r="HH16" s="319"/>
      <c r="HI16" s="319"/>
      <c r="HJ16" s="319"/>
      <c r="HK16" s="319"/>
      <c r="HL16" s="319"/>
      <c r="HM16" s="319"/>
      <c r="HN16" s="319"/>
      <c r="HO16" s="319"/>
      <c r="HP16" s="319"/>
      <c r="HQ16" s="319"/>
      <c r="HR16" s="319"/>
      <c r="HS16" s="319"/>
      <c r="HT16" s="319"/>
      <c r="HU16" s="319"/>
      <c r="HV16" s="319"/>
      <c r="HW16" s="319"/>
      <c r="HX16" s="319"/>
      <c r="HY16" s="319"/>
      <c r="HZ16" s="319"/>
      <c r="IA16" s="319"/>
      <c r="IB16" s="319"/>
      <c r="IC16" s="319"/>
    </row>
    <row r="17" spans="1:237" s="76" customFormat="1" ht="89.25" customHeight="1">
      <c r="A17" s="282">
        <f t="shared" si="1"/>
        <v>14</v>
      </c>
      <c r="B17" s="318" t="s">
        <v>180</v>
      </c>
      <c r="C17" s="130" t="s">
        <v>135</v>
      </c>
      <c r="D17" s="190" t="s">
        <v>85</v>
      </c>
      <c r="E17" s="185" t="s">
        <v>137</v>
      </c>
      <c r="F17" s="78" t="s">
        <v>120</v>
      </c>
      <c r="G17" s="185" t="s">
        <v>192</v>
      </c>
      <c r="H17" s="85">
        <v>12106238</v>
      </c>
      <c r="I17" s="163">
        <v>12052214</v>
      </c>
      <c r="J17" s="129">
        <f t="shared" si="0"/>
        <v>54024</v>
      </c>
      <c r="K17" s="87">
        <v>300</v>
      </c>
      <c r="L17" s="77">
        <v>41733</v>
      </c>
      <c r="M17" s="77">
        <v>41738</v>
      </c>
      <c r="N17" s="77">
        <v>42043</v>
      </c>
      <c r="O17" s="128" t="s">
        <v>353</v>
      </c>
      <c r="P17" s="119" t="s">
        <v>302</v>
      </c>
      <c r="Q17" s="118" t="s">
        <v>65</v>
      </c>
      <c r="R17" s="197"/>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19"/>
      <c r="DE17" s="319"/>
      <c r="DF17" s="319"/>
      <c r="DG17" s="319"/>
      <c r="DH17" s="319"/>
      <c r="DI17" s="319"/>
      <c r="DJ17" s="319"/>
      <c r="DK17" s="319"/>
      <c r="DL17" s="319"/>
      <c r="DM17" s="319"/>
      <c r="DN17" s="319"/>
      <c r="DO17" s="319"/>
      <c r="DP17" s="319"/>
      <c r="DQ17" s="319"/>
      <c r="DR17" s="319"/>
      <c r="DS17" s="319"/>
      <c r="DT17" s="319"/>
      <c r="DU17" s="319"/>
      <c r="DV17" s="319"/>
      <c r="DW17" s="319"/>
      <c r="DX17" s="319"/>
      <c r="DY17" s="319"/>
      <c r="DZ17" s="319"/>
      <c r="EA17" s="319"/>
      <c r="EB17" s="319"/>
      <c r="EC17" s="319"/>
      <c r="ED17" s="319"/>
      <c r="EE17" s="319"/>
      <c r="EF17" s="319"/>
      <c r="EG17" s="319"/>
      <c r="EH17" s="319"/>
      <c r="EI17" s="319"/>
      <c r="EJ17" s="319"/>
      <c r="EK17" s="319"/>
      <c r="EL17" s="319"/>
      <c r="EM17" s="319"/>
      <c r="EN17" s="319"/>
      <c r="EO17" s="319"/>
      <c r="EP17" s="319"/>
      <c r="EQ17" s="319"/>
      <c r="ER17" s="319"/>
      <c r="ES17" s="319"/>
      <c r="ET17" s="319"/>
      <c r="EU17" s="319"/>
      <c r="EV17" s="319"/>
      <c r="EW17" s="319"/>
      <c r="EX17" s="319"/>
      <c r="EY17" s="319"/>
      <c r="EZ17" s="319"/>
      <c r="FA17" s="319"/>
      <c r="FB17" s="319"/>
      <c r="FC17" s="319"/>
      <c r="FD17" s="319"/>
      <c r="FE17" s="319"/>
      <c r="FF17" s="319"/>
      <c r="FG17" s="319"/>
      <c r="FH17" s="319"/>
      <c r="FI17" s="319"/>
      <c r="FJ17" s="319"/>
      <c r="FK17" s="319"/>
      <c r="FL17" s="319"/>
      <c r="FM17" s="319"/>
      <c r="FN17" s="319"/>
      <c r="FO17" s="319"/>
      <c r="FP17" s="319"/>
      <c r="FQ17" s="319"/>
      <c r="FR17" s="319"/>
      <c r="FS17" s="319"/>
      <c r="FT17" s="319"/>
      <c r="FU17" s="319"/>
      <c r="FV17" s="319"/>
      <c r="FW17" s="319"/>
      <c r="FX17" s="319"/>
      <c r="FY17" s="319"/>
      <c r="FZ17" s="319"/>
      <c r="GA17" s="319"/>
      <c r="GB17" s="319"/>
      <c r="GC17" s="319"/>
      <c r="GD17" s="319"/>
      <c r="GE17" s="319"/>
      <c r="GF17" s="319"/>
      <c r="GG17" s="319"/>
      <c r="GH17" s="319"/>
      <c r="GI17" s="319"/>
      <c r="GJ17" s="319"/>
      <c r="GK17" s="319"/>
      <c r="GL17" s="319"/>
      <c r="GM17" s="319"/>
      <c r="GN17" s="319"/>
      <c r="GO17" s="319"/>
      <c r="GP17" s="319"/>
      <c r="GQ17" s="319"/>
      <c r="GR17" s="319"/>
      <c r="GS17" s="319"/>
      <c r="GT17" s="319"/>
      <c r="GU17" s="319"/>
      <c r="GV17" s="319"/>
      <c r="GW17" s="319"/>
      <c r="GX17" s="319"/>
      <c r="GY17" s="319"/>
      <c r="GZ17" s="319"/>
      <c r="HA17" s="319"/>
      <c r="HB17" s="319"/>
      <c r="HC17" s="319"/>
      <c r="HD17" s="319"/>
      <c r="HE17" s="319"/>
      <c r="HF17" s="319"/>
      <c r="HG17" s="319"/>
      <c r="HH17" s="319"/>
      <c r="HI17" s="319"/>
      <c r="HJ17" s="319"/>
      <c r="HK17" s="319"/>
      <c r="HL17" s="319"/>
      <c r="HM17" s="319"/>
      <c r="HN17" s="319"/>
      <c r="HO17" s="319"/>
      <c r="HP17" s="319"/>
      <c r="HQ17" s="319"/>
      <c r="HR17" s="319"/>
      <c r="HS17" s="319"/>
      <c r="HT17" s="319"/>
      <c r="HU17" s="319"/>
      <c r="HV17" s="319"/>
      <c r="HW17" s="319"/>
      <c r="HX17" s="319"/>
      <c r="HY17" s="319"/>
      <c r="HZ17" s="319"/>
      <c r="IA17" s="319"/>
      <c r="IB17" s="319"/>
      <c r="IC17" s="319"/>
    </row>
    <row r="18" spans="1:237" s="76" customFormat="1" ht="242.25" customHeight="1">
      <c r="A18" s="387">
        <f>A17+1</f>
        <v>15</v>
      </c>
      <c r="B18" s="318" t="s">
        <v>180</v>
      </c>
      <c r="C18" s="130" t="s">
        <v>135</v>
      </c>
      <c r="D18" s="190" t="s">
        <v>85</v>
      </c>
      <c r="E18" s="185" t="s">
        <v>209</v>
      </c>
      <c r="F18" s="78" t="s">
        <v>120</v>
      </c>
      <c r="G18" s="78" t="s">
        <v>192</v>
      </c>
      <c r="H18" s="85">
        <v>5000000</v>
      </c>
      <c r="I18" s="87"/>
      <c r="J18" s="129">
        <f t="shared" si="0"/>
        <v>5000000</v>
      </c>
      <c r="K18" s="87">
        <v>120</v>
      </c>
      <c r="L18" s="77">
        <v>41708</v>
      </c>
      <c r="M18" s="77">
        <v>41715</v>
      </c>
      <c r="N18" s="77">
        <v>41835</v>
      </c>
      <c r="O18" s="109" t="s">
        <v>69</v>
      </c>
      <c r="P18" s="119" t="s">
        <v>387</v>
      </c>
      <c r="Q18" s="118" t="s">
        <v>199</v>
      </c>
      <c r="R18" s="197"/>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19"/>
      <c r="DE18" s="319"/>
      <c r="DF18" s="319"/>
      <c r="DG18" s="319"/>
      <c r="DH18" s="319"/>
      <c r="DI18" s="319"/>
      <c r="DJ18" s="319"/>
      <c r="DK18" s="319"/>
      <c r="DL18" s="319"/>
      <c r="DM18" s="319"/>
      <c r="DN18" s="319"/>
      <c r="DO18" s="319"/>
      <c r="DP18" s="319"/>
      <c r="DQ18" s="319"/>
      <c r="DR18" s="319"/>
      <c r="DS18" s="319"/>
      <c r="DT18" s="319"/>
      <c r="DU18" s="319"/>
      <c r="DV18" s="319"/>
      <c r="DW18" s="319"/>
      <c r="DX18" s="319"/>
      <c r="DY18" s="319"/>
      <c r="DZ18" s="319"/>
      <c r="EA18" s="319"/>
      <c r="EB18" s="319"/>
      <c r="EC18" s="319"/>
      <c r="ED18" s="319"/>
      <c r="EE18" s="319"/>
      <c r="EF18" s="319"/>
      <c r="EG18" s="319"/>
      <c r="EH18" s="319"/>
      <c r="EI18" s="319"/>
      <c r="EJ18" s="319"/>
      <c r="EK18" s="319"/>
      <c r="EL18" s="319"/>
      <c r="EM18" s="319"/>
      <c r="EN18" s="319"/>
      <c r="EO18" s="319"/>
      <c r="EP18" s="319"/>
      <c r="EQ18" s="319"/>
      <c r="ER18" s="319"/>
      <c r="ES18" s="319"/>
      <c r="ET18" s="319"/>
      <c r="EU18" s="319"/>
      <c r="EV18" s="319"/>
      <c r="EW18" s="319"/>
      <c r="EX18" s="319"/>
      <c r="EY18" s="319"/>
      <c r="EZ18" s="319"/>
      <c r="FA18" s="319"/>
      <c r="FB18" s="319"/>
      <c r="FC18" s="319"/>
      <c r="FD18" s="319"/>
      <c r="FE18" s="319"/>
      <c r="FF18" s="319"/>
      <c r="FG18" s="319"/>
      <c r="FH18" s="319"/>
      <c r="FI18" s="319"/>
      <c r="FJ18" s="319"/>
      <c r="FK18" s="319"/>
      <c r="FL18" s="319"/>
      <c r="FM18" s="319"/>
      <c r="FN18" s="319"/>
      <c r="FO18" s="319"/>
      <c r="FP18" s="319"/>
      <c r="FQ18" s="319"/>
      <c r="FR18" s="319"/>
      <c r="FS18" s="319"/>
      <c r="FT18" s="319"/>
      <c r="FU18" s="319"/>
      <c r="FV18" s="319"/>
      <c r="FW18" s="319"/>
      <c r="FX18" s="319"/>
      <c r="FY18" s="319"/>
      <c r="FZ18" s="319"/>
      <c r="GA18" s="319"/>
      <c r="GB18" s="319"/>
      <c r="GC18" s="319"/>
      <c r="GD18" s="319"/>
      <c r="GE18" s="319"/>
      <c r="GF18" s="319"/>
      <c r="GG18" s="319"/>
      <c r="GH18" s="319"/>
      <c r="GI18" s="319"/>
      <c r="GJ18" s="319"/>
      <c r="GK18" s="319"/>
      <c r="GL18" s="319"/>
      <c r="GM18" s="319"/>
      <c r="GN18" s="319"/>
      <c r="GO18" s="319"/>
      <c r="GP18" s="319"/>
      <c r="GQ18" s="319"/>
      <c r="GR18" s="319"/>
      <c r="GS18" s="319"/>
      <c r="GT18" s="319"/>
      <c r="GU18" s="319"/>
      <c r="GV18" s="319"/>
      <c r="GW18" s="319"/>
      <c r="GX18" s="319"/>
      <c r="GY18" s="319"/>
      <c r="GZ18" s="319"/>
      <c r="HA18" s="319"/>
      <c r="HB18" s="319"/>
      <c r="HC18" s="319"/>
      <c r="HD18" s="319"/>
      <c r="HE18" s="319"/>
      <c r="HF18" s="319"/>
      <c r="HG18" s="319"/>
      <c r="HH18" s="319"/>
      <c r="HI18" s="319"/>
      <c r="HJ18" s="319"/>
      <c r="HK18" s="319"/>
      <c r="HL18" s="319"/>
      <c r="HM18" s="319"/>
      <c r="HN18" s="319"/>
      <c r="HO18" s="319"/>
      <c r="HP18" s="319"/>
      <c r="HQ18" s="319"/>
      <c r="HR18" s="319"/>
      <c r="HS18" s="319"/>
      <c r="HT18" s="319"/>
      <c r="HU18" s="319"/>
      <c r="HV18" s="319"/>
      <c r="HW18" s="319"/>
      <c r="HX18" s="319"/>
      <c r="HY18" s="319"/>
      <c r="HZ18" s="319"/>
      <c r="IA18" s="319"/>
      <c r="IB18" s="319"/>
      <c r="IC18" s="319"/>
    </row>
    <row r="19" spans="1:237" s="76" customFormat="1" ht="80.25" customHeight="1">
      <c r="A19" s="388"/>
      <c r="B19" s="318" t="s">
        <v>180</v>
      </c>
      <c r="C19" s="115">
        <v>31202</v>
      </c>
      <c r="D19" s="185" t="s">
        <v>89</v>
      </c>
      <c r="E19" s="185" t="s">
        <v>261</v>
      </c>
      <c r="F19" s="78" t="s">
        <v>120</v>
      </c>
      <c r="G19" s="78" t="s">
        <v>192</v>
      </c>
      <c r="H19" s="85">
        <v>5000000</v>
      </c>
      <c r="I19" s="87"/>
      <c r="J19" s="129">
        <f t="shared" si="0"/>
        <v>5000000</v>
      </c>
      <c r="K19" s="87">
        <v>60</v>
      </c>
      <c r="L19" s="77">
        <v>41763</v>
      </c>
      <c r="M19" s="77">
        <v>41774</v>
      </c>
      <c r="N19" s="287">
        <v>41834</v>
      </c>
      <c r="O19" s="109" t="s">
        <v>9</v>
      </c>
      <c r="P19" s="119" t="s">
        <v>388</v>
      </c>
      <c r="Q19" s="118" t="s">
        <v>200</v>
      </c>
      <c r="R19" s="197"/>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319"/>
      <c r="CF19" s="319"/>
      <c r="CG19" s="319"/>
      <c r="CH19" s="319"/>
      <c r="CI19" s="319"/>
      <c r="CJ19" s="319"/>
      <c r="CK19" s="319"/>
      <c r="CL19" s="319"/>
      <c r="CM19" s="319"/>
      <c r="CN19" s="319"/>
      <c r="CO19" s="319"/>
      <c r="CP19" s="319"/>
      <c r="CQ19" s="319"/>
      <c r="CR19" s="319"/>
      <c r="CS19" s="319"/>
      <c r="CT19" s="319"/>
      <c r="CU19" s="319"/>
      <c r="CV19" s="319"/>
      <c r="CW19" s="319"/>
      <c r="CX19" s="319"/>
      <c r="CY19" s="319"/>
      <c r="CZ19" s="319"/>
      <c r="DA19" s="319"/>
      <c r="DB19" s="319"/>
      <c r="DC19" s="319"/>
      <c r="DD19" s="319"/>
      <c r="DE19" s="319"/>
      <c r="DF19" s="319"/>
      <c r="DG19" s="319"/>
      <c r="DH19" s="319"/>
      <c r="DI19" s="319"/>
      <c r="DJ19" s="319"/>
      <c r="DK19" s="319"/>
      <c r="DL19" s="319"/>
      <c r="DM19" s="319"/>
      <c r="DN19" s="319"/>
      <c r="DO19" s="319"/>
      <c r="DP19" s="319"/>
      <c r="DQ19" s="319"/>
      <c r="DR19" s="319"/>
      <c r="DS19" s="319"/>
      <c r="DT19" s="319"/>
      <c r="DU19" s="319"/>
      <c r="DV19" s="319"/>
      <c r="DW19" s="319"/>
      <c r="DX19" s="319"/>
      <c r="DY19" s="319"/>
      <c r="DZ19" s="319"/>
      <c r="EA19" s="319"/>
      <c r="EB19" s="319"/>
      <c r="EC19" s="319"/>
      <c r="ED19" s="319"/>
      <c r="EE19" s="319"/>
      <c r="EF19" s="319"/>
      <c r="EG19" s="319"/>
      <c r="EH19" s="319"/>
      <c r="EI19" s="319"/>
      <c r="EJ19" s="319"/>
      <c r="EK19" s="319"/>
      <c r="EL19" s="319"/>
      <c r="EM19" s="319"/>
      <c r="EN19" s="319"/>
      <c r="EO19" s="319"/>
      <c r="EP19" s="319"/>
      <c r="EQ19" s="319"/>
      <c r="ER19" s="319"/>
      <c r="ES19" s="319"/>
      <c r="ET19" s="319"/>
      <c r="EU19" s="319"/>
      <c r="EV19" s="319"/>
      <c r="EW19" s="319"/>
      <c r="EX19" s="319"/>
      <c r="EY19" s="319"/>
      <c r="EZ19" s="319"/>
      <c r="FA19" s="319"/>
      <c r="FB19" s="319"/>
      <c r="FC19" s="319"/>
      <c r="FD19" s="319"/>
      <c r="FE19" s="319"/>
      <c r="FF19" s="319"/>
      <c r="FG19" s="319"/>
      <c r="FH19" s="319"/>
      <c r="FI19" s="319"/>
      <c r="FJ19" s="319"/>
      <c r="FK19" s="319"/>
      <c r="FL19" s="319"/>
      <c r="FM19" s="319"/>
      <c r="FN19" s="319"/>
      <c r="FO19" s="319"/>
      <c r="FP19" s="319"/>
      <c r="FQ19" s="319"/>
      <c r="FR19" s="319"/>
      <c r="FS19" s="319"/>
      <c r="FT19" s="319"/>
      <c r="FU19" s="319"/>
      <c r="FV19" s="319"/>
      <c r="FW19" s="319"/>
      <c r="FX19" s="319"/>
      <c r="FY19" s="319"/>
      <c r="FZ19" s="319"/>
      <c r="GA19" s="319"/>
      <c r="GB19" s="319"/>
      <c r="GC19" s="319"/>
      <c r="GD19" s="319"/>
      <c r="GE19" s="319"/>
      <c r="GF19" s="319"/>
      <c r="GG19" s="319"/>
      <c r="GH19" s="319"/>
      <c r="GI19" s="319"/>
      <c r="GJ19" s="319"/>
      <c r="GK19" s="319"/>
      <c r="GL19" s="319"/>
      <c r="GM19" s="319"/>
      <c r="GN19" s="319"/>
      <c r="GO19" s="319"/>
      <c r="GP19" s="319"/>
      <c r="GQ19" s="319"/>
      <c r="GR19" s="319"/>
      <c r="GS19" s="319"/>
      <c r="GT19" s="319"/>
      <c r="GU19" s="319"/>
      <c r="GV19" s="319"/>
      <c r="GW19" s="319"/>
      <c r="GX19" s="319"/>
      <c r="GY19" s="319"/>
      <c r="GZ19" s="319"/>
      <c r="HA19" s="319"/>
      <c r="HB19" s="319"/>
      <c r="HC19" s="319"/>
      <c r="HD19" s="319"/>
      <c r="HE19" s="319"/>
      <c r="HF19" s="319"/>
      <c r="HG19" s="319"/>
      <c r="HH19" s="319"/>
      <c r="HI19" s="319"/>
      <c r="HJ19" s="319"/>
      <c r="HK19" s="319"/>
      <c r="HL19" s="319"/>
      <c r="HM19" s="319"/>
      <c r="HN19" s="319"/>
      <c r="HO19" s="319"/>
      <c r="HP19" s="319"/>
      <c r="HQ19" s="319"/>
      <c r="HR19" s="319"/>
      <c r="HS19" s="319"/>
      <c r="HT19" s="319"/>
      <c r="HU19" s="319"/>
      <c r="HV19" s="319"/>
      <c r="HW19" s="319"/>
      <c r="HX19" s="319"/>
      <c r="HY19" s="319"/>
      <c r="HZ19" s="319"/>
      <c r="IA19" s="319"/>
      <c r="IB19" s="319"/>
      <c r="IC19" s="319"/>
    </row>
    <row r="20" spans="1:237" s="76" customFormat="1" ht="150.75" customHeight="1">
      <c r="A20" s="282">
        <v>16</v>
      </c>
      <c r="B20" s="323" t="s">
        <v>45</v>
      </c>
      <c r="C20" s="324" t="s">
        <v>275</v>
      </c>
      <c r="D20" s="325" t="s">
        <v>89</v>
      </c>
      <c r="E20" s="326" t="s">
        <v>157</v>
      </c>
      <c r="F20" s="78" t="s">
        <v>174</v>
      </c>
      <c r="G20" s="185" t="s">
        <v>99</v>
      </c>
      <c r="H20" s="85">
        <v>60000000</v>
      </c>
      <c r="I20" s="87">
        <v>60000000</v>
      </c>
      <c r="J20" s="129">
        <f t="shared" si="0"/>
        <v>0</v>
      </c>
      <c r="K20" s="87">
        <v>240</v>
      </c>
      <c r="L20" s="68">
        <v>41817</v>
      </c>
      <c r="M20" s="68">
        <v>41821</v>
      </c>
      <c r="N20" s="68">
        <v>42061</v>
      </c>
      <c r="O20" s="109" t="s">
        <v>122</v>
      </c>
      <c r="P20" s="183" t="s">
        <v>382</v>
      </c>
      <c r="Q20" s="327" t="s">
        <v>78</v>
      </c>
      <c r="R20" s="197"/>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19"/>
      <c r="CO20" s="319"/>
      <c r="CP20" s="319"/>
      <c r="CQ20" s="319"/>
      <c r="CR20" s="319"/>
      <c r="CS20" s="319"/>
      <c r="CT20" s="319"/>
      <c r="CU20" s="319"/>
      <c r="CV20" s="319"/>
      <c r="CW20" s="319"/>
      <c r="CX20" s="319"/>
      <c r="CY20" s="319"/>
      <c r="CZ20" s="319"/>
      <c r="DA20" s="319"/>
      <c r="DB20" s="319"/>
      <c r="DC20" s="319"/>
      <c r="DD20" s="319"/>
      <c r="DE20" s="319"/>
      <c r="DF20" s="319"/>
      <c r="DG20" s="319"/>
      <c r="DH20" s="319"/>
      <c r="DI20" s="319"/>
      <c r="DJ20" s="319"/>
      <c r="DK20" s="319"/>
      <c r="DL20" s="319"/>
      <c r="DM20" s="319"/>
      <c r="DN20" s="319"/>
      <c r="DO20" s="319"/>
      <c r="DP20" s="319"/>
      <c r="DQ20" s="319"/>
      <c r="DR20" s="319"/>
      <c r="DS20" s="319"/>
      <c r="DT20" s="319"/>
      <c r="DU20" s="319"/>
      <c r="DV20" s="319"/>
      <c r="DW20" s="319"/>
      <c r="DX20" s="319"/>
      <c r="DY20" s="319"/>
      <c r="DZ20" s="319"/>
      <c r="EA20" s="319"/>
      <c r="EB20" s="319"/>
      <c r="EC20" s="319"/>
      <c r="ED20" s="319"/>
      <c r="EE20" s="319"/>
      <c r="EF20" s="319"/>
      <c r="EG20" s="319"/>
      <c r="EH20" s="319"/>
      <c r="EI20" s="319"/>
      <c r="EJ20" s="319"/>
      <c r="EK20" s="319"/>
      <c r="EL20" s="319"/>
      <c r="EM20" s="319"/>
      <c r="EN20" s="319"/>
      <c r="EO20" s="319"/>
      <c r="EP20" s="319"/>
      <c r="EQ20" s="319"/>
      <c r="ER20" s="319"/>
      <c r="ES20" s="319"/>
      <c r="ET20" s="319"/>
      <c r="EU20" s="319"/>
      <c r="EV20" s="319"/>
      <c r="EW20" s="319"/>
      <c r="EX20" s="319"/>
      <c r="EY20" s="319"/>
      <c r="EZ20" s="319"/>
      <c r="FA20" s="319"/>
      <c r="FB20" s="319"/>
      <c r="FC20" s="319"/>
      <c r="FD20" s="319"/>
      <c r="FE20" s="319"/>
      <c r="FF20" s="319"/>
      <c r="FG20" s="319"/>
      <c r="FH20" s="319"/>
      <c r="FI20" s="319"/>
      <c r="FJ20" s="319"/>
      <c r="FK20" s="319"/>
      <c r="FL20" s="319"/>
      <c r="FM20" s="319"/>
      <c r="FN20" s="319"/>
      <c r="FO20" s="319"/>
      <c r="FP20" s="319"/>
      <c r="FQ20" s="319"/>
      <c r="FR20" s="319"/>
      <c r="FS20" s="319"/>
      <c r="FT20" s="319"/>
      <c r="FU20" s="319"/>
      <c r="FV20" s="319"/>
      <c r="FW20" s="319"/>
      <c r="FX20" s="319"/>
      <c r="FY20" s="319"/>
      <c r="FZ20" s="319"/>
      <c r="GA20" s="319"/>
      <c r="GB20" s="319"/>
      <c r="GC20" s="319"/>
      <c r="GD20" s="319"/>
      <c r="GE20" s="319"/>
      <c r="GF20" s="319"/>
      <c r="GG20" s="319"/>
      <c r="GH20" s="319"/>
      <c r="GI20" s="319"/>
      <c r="GJ20" s="319"/>
      <c r="GK20" s="319"/>
      <c r="GL20" s="319"/>
      <c r="GM20" s="319"/>
      <c r="GN20" s="319"/>
      <c r="GO20" s="319"/>
      <c r="GP20" s="319"/>
      <c r="GQ20" s="319"/>
      <c r="GR20" s="319"/>
      <c r="GS20" s="319"/>
      <c r="GT20" s="319"/>
      <c r="GU20" s="319"/>
      <c r="GV20" s="319"/>
      <c r="GW20" s="319"/>
      <c r="GX20" s="319"/>
      <c r="GY20" s="319"/>
      <c r="GZ20" s="319"/>
      <c r="HA20" s="319"/>
      <c r="HB20" s="319"/>
      <c r="HC20" s="319"/>
      <c r="HD20" s="319"/>
      <c r="HE20" s="319"/>
      <c r="HF20" s="319"/>
      <c r="HG20" s="319"/>
      <c r="HH20" s="319"/>
      <c r="HI20" s="319"/>
      <c r="HJ20" s="319"/>
      <c r="HK20" s="319"/>
      <c r="HL20" s="319"/>
      <c r="HM20" s="319"/>
      <c r="HN20" s="319"/>
      <c r="HO20" s="319"/>
      <c r="HP20" s="319"/>
      <c r="HQ20" s="319"/>
      <c r="HR20" s="319"/>
      <c r="HS20" s="319"/>
      <c r="HT20" s="319"/>
      <c r="HU20" s="319"/>
      <c r="HV20" s="319"/>
      <c r="HW20" s="319"/>
      <c r="HX20" s="319"/>
      <c r="HY20" s="319"/>
      <c r="HZ20" s="319"/>
      <c r="IA20" s="319"/>
      <c r="IB20" s="319"/>
      <c r="IC20" s="319"/>
    </row>
    <row r="21" spans="1:237" s="76" customFormat="1" ht="127.5" customHeight="1">
      <c r="A21" s="282">
        <f>A20+1</f>
        <v>17</v>
      </c>
      <c r="B21" s="318" t="s">
        <v>189</v>
      </c>
      <c r="C21" s="130" t="s">
        <v>135</v>
      </c>
      <c r="D21" s="190" t="s">
        <v>85</v>
      </c>
      <c r="E21" s="185" t="s">
        <v>208</v>
      </c>
      <c r="F21" s="78" t="s">
        <v>123</v>
      </c>
      <c r="G21" s="185" t="s">
        <v>99</v>
      </c>
      <c r="H21" s="163">
        <v>46656510</v>
      </c>
      <c r="I21" s="163">
        <v>44989948</v>
      </c>
      <c r="J21" s="129">
        <f t="shared" si="0"/>
        <v>1666562</v>
      </c>
      <c r="K21" s="87">
        <v>240</v>
      </c>
      <c r="L21" s="77">
        <v>41774</v>
      </c>
      <c r="M21" s="77">
        <v>41781</v>
      </c>
      <c r="N21" s="77">
        <v>42025</v>
      </c>
      <c r="O21" s="128" t="s">
        <v>361</v>
      </c>
      <c r="P21" s="184" t="s">
        <v>321</v>
      </c>
      <c r="Q21" s="118" t="s">
        <v>124</v>
      </c>
      <c r="R21" s="197"/>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319"/>
      <c r="DH21" s="319"/>
      <c r="DI21" s="319"/>
      <c r="DJ21" s="319"/>
      <c r="DK21" s="319"/>
      <c r="DL21" s="319"/>
      <c r="DM21" s="319"/>
      <c r="DN21" s="319"/>
      <c r="DO21" s="319"/>
      <c r="DP21" s="319"/>
      <c r="DQ21" s="319"/>
      <c r="DR21" s="319"/>
      <c r="DS21" s="319"/>
      <c r="DT21" s="319"/>
      <c r="DU21" s="319"/>
      <c r="DV21" s="319"/>
      <c r="DW21" s="319"/>
      <c r="DX21" s="319"/>
      <c r="DY21" s="319"/>
      <c r="DZ21" s="319"/>
      <c r="EA21" s="319"/>
      <c r="EB21" s="319"/>
      <c r="EC21" s="319"/>
      <c r="ED21" s="319"/>
      <c r="EE21" s="319"/>
      <c r="EF21" s="319"/>
      <c r="EG21" s="319"/>
      <c r="EH21" s="319"/>
      <c r="EI21" s="319"/>
      <c r="EJ21" s="319"/>
      <c r="EK21" s="319"/>
      <c r="EL21" s="319"/>
      <c r="EM21" s="319"/>
      <c r="EN21" s="319"/>
      <c r="EO21" s="319"/>
      <c r="EP21" s="319"/>
      <c r="EQ21" s="319"/>
      <c r="ER21" s="319"/>
      <c r="ES21" s="319"/>
      <c r="ET21" s="319"/>
      <c r="EU21" s="319"/>
      <c r="EV21" s="319"/>
      <c r="EW21" s="319"/>
      <c r="EX21" s="319"/>
      <c r="EY21" s="319"/>
      <c r="EZ21" s="319"/>
      <c r="FA21" s="319"/>
      <c r="FB21" s="319"/>
      <c r="FC21" s="319"/>
      <c r="FD21" s="319"/>
      <c r="FE21" s="319"/>
      <c r="FF21" s="319"/>
      <c r="FG21" s="319"/>
      <c r="FH21" s="319"/>
      <c r="FI21" s="319"/>
      <c r="FJ21" s="319"/>
      <c r="FK21" s="319"/>
      <c r="FL21" s="319"/>
      <c r="FM21" s="319"/>
      <c r="FN21" s="319"/>
      <c r="FO21" s="319"/>
      <c r="FP21" s="319"/>
      <c r="FQ21" s="319"/>
      <c r="FR21" s="319"/>
      <c r="FS21" s="319"/>
      <c r="FT21" s="319"/>
      <c r="FU21" s="319"/>
      <c r="FV21" s="319"/>
      <c r="FW21" s="319"/>
      <c r="FX21" s="319"/>
      <c r="FY21" s="319"/>
      <c r="FZ21" s="319"/>
      <c r="GA21" s="319"/>
      <c r="GB21" s="319"/>
      <c r="GC21" s="319"/>
      <c r="GD21" s="319"/>
      <c r="GE21" s="319"/>
      <c r="GF21" s="319"/>
      <c r="GG21" s="319"/>
      <c r="GH21" s="319"/>
      <c r="GI21" s="319"/>
      <c r="GJ21" s="319"/>
      <c r="GK21" s="319"/>
      <c r="GL21" s="319"/>
      <c r="GM21" s="319"/>
      <c r="GN21" s="319"/>
      <c r="GO21" s="319"/>
      <c r="GP21" s="319"/>
      <c r="GQ21" s="319"/>
      <c r="GR21" s="319"/>
      <c r="GS21" s="319"/>
      <c r="GT21" s="319"/>
      <c r="GU21" s="319"/>
      <c r="GV21" s="319"/>
      <c r="GW21" s="319"/>
      <c r="GX21" s="319"/>
      <c r="GY21" s="319"/>
      <c r="GZ21" s="319"/>
      <c r="HA21" s="319"/>
      <c r="HB21" s="319"/>
      <c r="HC21" s="319"/>
      <c r="HD21" s="319"/>
      <c r="HE21" s="319"/>
      <c r="HF21" s="319"/>
      <c r="HG21" s="319"/>
      <c r="HH21" s="319"/>
      <c r="HI21" s="319"/>
      <c r="HJ21" s="319"/>
      <c r="HK21" s="319"/>
      <c r="HL21" s="319"/>
      <c r="HM21" s="319"/>
      <c r="HN21" s="319"/>
      <c r="HO21" s="319"/>
      <c r="HP21" s="319"/>
      <c r="HQ21" s="319"/>
      <c r="HR21" s="319"/>
      <c r="HS21" s="319"/>
      <c r="HT21" s="319"/>
      <c r="HU21" s="319"/>
      <c r="HV21" s="319"/>
      <c r="HW21" s="319"/>
      <c r="HX21" s="319"/>
      <c r="HY21" s="319"/>
      <c r="HZ21" s="319"/>
      <c r="IA21" s="319"/>
      <c r="IB21" s="319"/>
      <c r="IC21" s="319"/>
    </row>
    <row r="22" spans="1:237" s="76" customFormat="1" ht="159.75" customHeight="1">
      <c r="A22" s="282">
        <f aca="true" t="shared" si="2" ref="A22:A85">A21+1</f>
        <v>18</v>
      </c>
      <c r="B22" s="318" t="s">
        <v>189</v>
      </c>
      <c r="C22" s="130" t="s">
        <v>135</v>
      </c>
      <c r="D22" s="190" t="s">
        <v>85</v>
      </c>
      <c r="E22" s="185" t="s">
        <v>208</v>
      </c>
      <c r="F22" s="78" t="s">
        <v>123</v>
      </c>
      <c r="G22" s="185" t="s">
        <v>99</v>
      </c>
      <c r="H22" s="163">
        <v>46656510</v>
      </c>
      <c r="I22" s="163">
        <v>44124998</v>
      </c>
      <c r="J22" s="129">
        <f t="shared" si="0"/>
        <v>2531512</v>
      </c>
      <c r="K22" s="87">
        <v>240</v>
      </c>
      <c r="L22" s="77">
        <v>41775</v>
      </c>
      <c r="M22" s="77">
        <v>41781</v>
      </c>
      <c r="N22" s="77">
        <v>42145</v>
      </c>
      <c r="O22" s="128" t="s">
        <v>362</v>
      </c>
      <c r="P22" s="184" t="s">
        <v>322</v>
      </c>
      <c r="Q22" s="118" t="s">
        <v>124</v>
      </c>
      <c r="R22" s="197"/>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19"/>
      <c r="CN22" s="319"/>
      <c r="CO22" s="319"/>
      <c r="CP22" s="319"/>
      <c r="CQ22" s="319"/>
      <c r="CR22" s="319"/>
      <c r="CS22" s="319"/>
      <c r="CT22" s="319"/>
      <c r="CU22" s="319"/>
      <c r="CV22" s="319"/>
      <c r="CW22" s="319"/>
      <c r="CX22" s="319"/>
      <c r="CY22" s="319"/>
      <c r="CZ22" s="319"/>
      <c r="DA22" s="319"/>
      <c r="DB22" s="319"/>
      <c r="DC22" s="319"/>
      <c r="DD22" s="319"/>
      <c r="DE22" s="319"/>
      <c r="DF22" s="319"/>
      <c r="DG22" s="319"/>
      <c r="DH22" s="319"/>
      <c r="DI22" s="319"/>
      <c r="DJ22" s="319"/>
      <c r="DK22" s="319"/>
      <c r="DL22" s="319"/>
      <c r="DM22" s="319"/>
      <c r="DN22" s="319"/>
      <c r="DO22" s="319"/>
      <c r="DP22" s="319"/>
      <c r="DQ22" s="319"/>
      <c r="DR22" s="319"/>
      <c r="DS22" s="319"/>
      <c r="DT22" s="319"/>
      <c r="DU22" s="319"/>
      <c r="DV22" s="319"/>
      <c r="DW22" s="319"/>
      <c r="DX22" s="319"/>
      <c r="DY22" s="319"/>
      <c r="DZ22" s="319"/>
      <c r="EA22" s="319"/>
      <c r="EB22" s="319"/>
      <c r="EC22" s="319"/>
      <c r="ED22" s="319"/>
      <c r="EE22" s="319"/>
      <c r="EF22" s="319"/>
      <c r="EG22" s="319"/>
      <c r="EH22" s="319"/>
      <c r="EI22" s="319"/>
      <c r="EJ22" s="319"/>
      <c r="EK22" s="319"/>
      <c r="EL22" s="319"/>
      <c r="EM22" s="319"/>
      <c r="EN22" s="319"/>
      <c r="EO22" s="319"/>
      <c r="EP22" s="319"/>
      <c r="EQ22" s="319"/>
      <c r="ER22" s="319"/>
      <c r="ES22" s="319"/>
      <c r="ET22" s="319"/>
      <c r="EU22" s="319"/>
      <c r="EV22" s="319"/>
      <c r="EW22" s="319"/>
      <c r="EX22" s="319"/>
      <c r="EY22" s="319"/>
      <c r="EZ22" s="319"/>
      <c r="FA22" s="319"/>
      <c r="FB22" s="319"/>
      <c r="FC22" s="319"/>
      <c r="FD22" s="319"/>
      <c r="FE22" s="319"/>
      <c r="FF22" s="319"/>
      <c r="FG22" s="319"/>
      <c r="FH22" s="319"/>
      <c r="FI22" s="319"/>
      <c r="FJ22" s="319"/>
      <c r="FK22" s="319"/>
      <c r="FL22" s="319"/>
      <c r="FM22" s="319"/>
      <c r="FN22" s="319"/>
      <c r="FO22" s="319"/>
      <c r="FP22" s="319"/>
      <c r="FQ22" s="319"/>
      <c r="FR22" s="319"/>
      <c r="FS22" s="319"/>
      <c r="FT22" s="319"/>
      <c r="FU22" s="319"/>
      <c r="FV22" s="319"/>
      <c r="FW22" s="319"/>
      <c r="FX22" s="319"/>
      <c r="FY22" s="319"/>
      <c r="FZ22" s="319"/>
      <c r="GA22" s="319"/>
      <c r="GB22" s="319"/>
      <c r="GC22" s="319"/>
      <c r="GD22" s="319"/>
      <c r="GE22" s="319"/>
      <c r="GF22" s="319"/>
      <c r="GG22" s="319"/>
      <c r="GH22" s="319"/>
      <c r="GI22" s="319"/>
      <c r="GJ22" s="319"/>
      <c r="GK22" s="319"/>
      <c r="GL22" s="319"/>
      <c r="GM22" s="319"/>
      <c r="GN22" s="319"/>
      <c r="GO22" s="319"/>
      <c r="GP22" s="319"/>
      <c r="GQ22" s="319"/>
      <c r="GR22" s="319"/>
      <c r="GS22" s="319"/>
      <c r="GT22" s="319"/>
      <c r="GU22" s="319"/>
      <c r="GV22" s="319"/>
      <c r="GW22" s="319"/>
      <c r="GX22" s="319"/>
      <c r="GY22" s="319"/>
      <c r="GZ22" s="319"/>
      <c r="HA22" s="319"/>
      <c r="HB22" s="319"/>
      <c r="HC22" s="319"/>
      <c r="HD22" s="319"/>
      <c r="HE22" s="319"/>
      <c r="HF22" s="319"/>
      <c r="HG22" s="319"/>
      <c r="HH22" s="319"/>
      <c r="HI22" s="319"/>
      <c r="HJ22" s="319"/>
      <c r="HK22" s="319"/>
      <c r="HL22" s="319"/>
      <c r="HM22" s="319"/>
      <c r="HN22" s="319"/>
      <c r="HO22" s="319"/>
      <c r="HP22" s="319"/>
      <c r="HQ22" s="319"/>
      <c r="HR22" s="319"/>
      <c r="HS22" s="319"/>
      <c r="HT22" s="319"/>
      <c r="HU22" s="319"/>
      <c r="HV22" s="319"/>
      <c r="HW22" s="319"/>
      <c r="HX22" s="319"/>
      <c r="HY22" s="319"/>
      <c r="HZ22" s="319"/>
      <c r="IA22" s="319"/>
      <c r="IB22" s="319"/>
      <c r="IC22" s="319"/>
    </row>
    <row r="23" spans="1:237" s="76" customFormat="1" ht="90.75" customHeight="1">
      <c r="A23" s="282">
        <f t="shared" si="2"/>
        <v>19</v>
      </c>
      <c r="B23" s="318" t="s">
        <v>287</v>
      </c>
      <c r="C23" s="115">
        <v>31102</v>
      </c>
      <c r="D23" s="185" t="s">
        <v>292</v>
      </c>
      <c r="E23" s="288" t="s">
        <v>88</v>
      </c>
      <c r="F23" s="78" t="s">
        <v>120</v>
      </c>
      <c r="G23" s="78" t="s">
        <v>192</v>
      </c>
      <c r="H23" s="86">
        <v>26800000</v>
      </c>
      <c r="I23" s="65">
        <v>26800000</v>
      </c>
      <c r="J23" s="129">
        <f t="shared" si="0"/>
        <v>0</v>
      </c>
      <c r="K23" s="65">
        <v>270</v>
      </c>
      <c r="L23" s="68">
        <v>41680</v>
      </c>
      <c r="M23" s="68">
        <v>41684</v>
      </c>
      <c r="N23" s="68">
        <v>41956</v>
      </c>
      <c r="O23" s="128" t="s">
        <v>348</v>
      </c>
      <c r="P23" s="79" t="s">
        <v>66</v>
      </c>
      <c r="Q23" s="117" t="s">
        <v>56</v>
      </c>
      <c r="R23" s="197"/>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319"/>
      <c r="DH23" s="319"/>
      <c r="DI23" s="319"/>
      <c r="DJ23" s="319"/>
      <c r="DK23" s="319"/>
      <c r="DL23" s="319"/>
      <c r="DM23" s="319"/>
      <c r="DN23" s="319"/>
      <c r="DO23" s="319"/>
      <c r="DP23" s="319"/>
      <c r="DQ23" s="319"/>
      <c r="DR23" s="319"/>
      <c r="DS23" s="319"/>
      <c r="DT23" s="319"/>
      <c r="DU23" s="319"/>
      <c r="DV23" s="319"/>
      <c r="DW23" s="319"/>
      <c r="DX23" s="319"/>
      <c r="DY23" s="319"/>
      <c r="DZ23" s="319"/>
      <c r="EA23" s="319"/>
      <c r="EB23" s="319"/>
      <c r="EC23" s="319"/>
      <c r="ED23" s="319"/>
      <c r="EE23" s="319"/>
      <c r="EF23" s="319"/>
      <c r="EG23" s="319"/>
      <c r="EH23" s="319"/>
      <c r="EI23" s="319"/>
      <c r="EJ23" s="319"/>
      <c r="EK23" s="319"/>
      <c r="EL23" s="319"/>
      <c r="EM23" s="319"/>
      <c r="EN23" s="319"/>
      <c r="EO23" s="319"/>
      <c r="EP23" s="319"/>
      <c r="EQ23" s="319"/>
      <c r="ER23" s="319"/>
      <c r="ES23" s="319"/>
      <c r="ET23" s="319"/>
      <c r="EU23" s="319"/>
      <c r="EV23" s="319"/>
      <c r="EW23" s="319"/>
      <c r="EX23" s="319"/>
      <c r="EY23" s="319"/>
      <c r="EZ23" s="319"/>
      <c r="FA23" s="319"/>
      <c r="FB23" s="319"/>
      <c r="FC23" s="319"/>
      <c r="FD23" s="319"/>
      <c r="FE23" s="319"/>
      <c r="FF23" s="319"/>
      <c r="FG23" s="319"/>
      <c r="FH23" s="319"/>
      <c r="FI23" s="319"/>
      <c r="FJ23" s="319"/>
      <c r="FK23" s="319"/>
      <c r="FL23" s="319"/>
      <c r="FM23" s="319"/>
      <c r="FN23" s="319"/>
      <c r="FO23" s="319"/>
      <c r="FP23" s="319"/>
      <c r="FQ23" s="319"/>
      <c r="FR23" s="319"/>
      <c r="FS23" s="319"/>
      <c r="FT23" s="319"/>
      <c r="FU23" s="319"/>
      <c r="FV23" s="319"/>
      <c r="FW23" s="319"/>
      <c r="FX23" s="319"/>
      <c r="FY23" s="319"/>
      <c r="FZ23" s="319"/>
      <c r="GA23" s="319"/>
      <c r="GB23" s="319"/>
      <c r="GC23" s="319"/>
      <c r="GD23" s="319"/>
      <c r="GE23" s="319"/>
      <c r="GF23" s="319"/>
      <c r="GG23" s="319"/>
      <c r="GH23" s="319"/>
      <c r="GI23" s="319"/>
      <c r="GJ23" s="319"/>
      <c r="GK23" s="319"/>
      <c r="GL23" s="319"/>
      <c r="GM23" s="319"/>
      <c r="GN23" s="319"/>
      <c r="GO23" s="319"/>
      <c r="GP23" s="319"/>
      <c r="GQ23" s="319"/>
      <c r="GR23" s="319"/>
      <c r="GS23" s="319"/>
      <c r="GT23" s="319"/>
      <c r="GU23" s="319"/>
      <c r="GV23" s="319"/>
      <c r="GW23" s="319"/>
      <c r="GX23" s="319"/>
      <c r="GY23" s="319"/>
      <c r="GZ23" s="319"/>
      <c r="HA23" s="319"/>
      <c r="HB23" s="319"/>
      <c r="HC23" s="319"/>
      <c r="HD23" s="319"/>
      <c r="HE23" s="319"/>
      <c r="HF23" s="319"/>
      <c r="HG23" s="319"/>
      <c r="HH23" s="319"/>
      <c r="HI23" s="319"/>
      <c r="HJ23" s="319"/>
      <c r="HK23" s="319"/>
      <c r="HL23" s="319"/>
      <c r="HM23" s="319"/>
      <c r="HN23" s="319"/>
      <c r="HO23" s="319"/>
      <c r="HP23" s="319"/>
      <c r="HQ23" s="319"/>
      <c r="HR23" s="319"/>
      <c r="HS23" s="319"/>
      <c r="HT23" s="319"/>
      <c r="HU23" s="319"/>
      <c r="HV23" s="319"/>
      <c r="HW23" s="319"/>
      <c r="HX23" s="319"/>
      <c r="HY23" s="319"/>
      <c r="HZ23" s="319"/>
      <c r="IA23" s="319"/>
      <c r="IB23" s="319"/>
      <c r="IC23" s="319"/>
    </row>
    <row r="24" spans="1:237" s="76" customFormat="1" ht="90.75" customHeight="1">
      <c r="A24" s="387">
        <v>20</v>
      </c>
      <c r="B24" s="318" t="s">
        <v>287</v>
      </c>
      <c r="C24" s="115">
        <v>31202</v>
      </c>
      <c r="D24" s="185" t="s">
        <v>89</v>
      </c>
      <c r="E24" s="185" t="s">
        <v>90</v>
      </c>
      <c r="F24" s="78" t="s">
        <v>295</v>
      </c>
      <c r="G24" s="78" t="s">
        <v>192</v>
      </c>
      <c r="H24" s="86">
        <v>32715000</v>
      </c>
      <c r="I24" s="65"/>
      <c r="J24" s="129">
        <f t="shared" si="0"/>
        <v>32715000</v>
      </c>
      <c r="K24" s="65">
        <v>60</v>
      </c>
      <c r="L24" s="68">
        <v>41698</v>
      </c>
      <c r="M24" s="68">
        <v>41705</v>
      </c>
      <c r="N24" s="68">
        <v>41795</v>
      </c>
      <c r="O24" s="109" t="s">
        <v>235</v>
      </c>
      <c r="P24" s="112" t="s">
        <v>389</v>
      </c>
      <c r="Q24" s="117" t="s">
        <v>132</v>
      </c>
      <c r="R24" s="197"/>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O24" s="319"/>
      <c r="CP24" s="319"/>
      <c r="CQ24" s="319"/>
      <c r="CR24" s="319"/>
      <c r="CS24" s="319"/>
      <c r="CT24" s="319"/>
      <c r="CU24" s="319"/>
      <c r="CV24" s="319"/>
      <c r="CW24" s="319"/>
      <c r="CX24" s="319"/>
      <c r="CY24" s="319"/>
      <c r="CZ24" s="319"/>
      <c r="DA24" s="319"/>
      <c r="DB24" s="319"/>
      <c r="DC24" s="319"/>
      <c r="DD24" s="319"/>
      <c r="DE24" s="319"/>
      <c r="DF24" s="319"/>
      <c r="DG24" s="319"/>
      <c r="DH24" s="319"/>
      <c r="DI24" s="319"/>
      <c r="DJ24" s="319"/>
      <c r="DK24" s="319"/>
      <c r="DL24" s="319"/>
      <c r="DM24" s="319"/>
      <c r="DN24" s="319"/>
      <c r="DO24" s="319"/>
      <c r="DP24" s="319"/>
      <c r="DQ24" s="319"/>
      <c r="DR24" s="319"/>
      <c r="DS24" s="319"/>
      <c r="DT24" s="319"/>
      <c r="DU24" s="319"/>
      <c r="DV24" s="319"/>
      <c r="DW24" s="319"/>
      <c r="DX24" s="319"/>
      <c r="DY24" s="319"/>
      <c r="DZ24" s="319"/>
      <c r="EA24" s="319"/>
      <c r="EB24" s="319"/>
      <c r="EC24" s="319"/>
      <c r="ED24" s="319"/>
      <c r="EE24" s="319"/>
      <c r="EF24" s="319"/>
      <c r="EG24" s="319"/>
      <c r="EH24" s="319"/>
      <c r="EI24" s="319"/>
      <c r="EJ24" s="319"/>
      <c r="EK24" s="319"/>
      <c r="EL24" s="319"/>
      <c r="EM24" s="319"/>
      <c r="EN24" s="319"/>
      <c r="EO24" s="319"/>
      <c r="EP24" s="319"/>
      <c r="EQ24" s="319"/>
      <c r="ER24" s="319"/>
      <c r="ES24" s="319"/>
      <c r="ET24" s="319"/>
      <c r="EU24" s="319"/>
      <c r="EV24" s="319"/>
      <c r="EW24" s="319"/>
      <c r="EX24" s="319"/>
      <c r="EY24" s="319"/>
      <c r="EZ24" s="319"/>
      <c r="FA24" s="319"/>
      <c r="FB24" s="319"/>
      <c r="FC24" s="319"/>
      <c r="FD24" s="319"/>
      <c r="FE24" s="319"/>
      <c r="FF24" s="319"/>
      <c r="FG24" s="319"/>
      <c r="FH24" s="319"/>
      <c r="FI24" s="319"/>
      <c r="FJ24" s="319"/>
      <c r="FK24" s="319"/>
      <c r="FL24" s="319"/>
      <c r="FM24" s="319"/>
      <c r="FN24" s="319"/>
      <c r="FO24" s="319"/>
      <c r="FP24" s="319"/>
      <c r="FQ24" s="319"/>
      <c r="FR24" s="319"/>
      <c r="FS24" s="319"/>
      <c r="FT24" s="319"/>
      <c r="FU24" s="319"/>
      <c r="FV24" s="319"/>
      <c r="FW24" s="319"/>
      <c r="FX24" s="319"/>
      <c r="FY24" s="319"/>
      <c r="FZ24" s="319"/>
      <c r="GA24" s="319"/>
      <c r="GB24" s="319"/>
      <c r="GC24" s="319"/>
      <c r="GD24" s="319"/>
      <c r="GE24" s="319"/>
      <c r="GF24" s="319"/>
      <c r="GG24" s="319"/>
      <c r="GH24" s="319"/>
      <c r="GI24" s="319"/>
      <c r="GJ24" s="319"/>
      <c r="GK24" s="319"/>
      <c r="GL24" s="319"/>
      <c r="GM24" s="319"/>
      <c r="GN24" s="319"/>
      <c r="GO24" s="319"/>
      <c r="GP24" s="319"/>
      <c r="GQ24" s="319"/>
      <c r="GR24" s="319"/>
      <c r="GS24" s="319"/>
      <c r="GT24" s="319"/>
      <c r="GU24" s="319"/>
      <c r="GV24" s="319"/>
      <c r="GW24" s="319"/>
      <c r="GX24" s="319"/>
      <c r="GY24" s="319"/>
      <c r="GZ24" s="319"/>
      <c r="HA24" s="319"/>
      <c r="HB24" s="319"/>
      <c r="HC24" s="319"/>
      <c r="HD24" s="319"/>
      <c r="HE24" s="319"/>
      <c r="HF24" s="319"/>
      <c r="HG24" s="319"/>
      <c r="HH24" s="319"/>
      <c r="HI24" s="319"/>
      <c r="HJ24" s="319"/>
      <c r="HK24" s="319"/>
      <c r="HL24" s="319"/>
      <c r="HM24" s="319"/>
      <c r="HN24" s="319"/>
      <c r="HO24" s="319"/>
      <c r="HP24" s="319"/>
      <c r="HQ24" s="319"/>
      <c r="HR24" s="319"/>
      <c r="HS24" s="319"/>
      <c r="HT24" s="319"/>
      <c r="HU24" s="319"/>
      <c r="HV24" s="319"/>
      <c r="HW24" s="319"/>
      <c r="HX24" s="319"/>
      <c r="HY24" s="319"/>
      <c r="HZ24" s="319"/>
      <c r="IA24" s="319"/>
      <c r="IB24" s="319"/>
      <c r="IC24" s="319"/>
    </row>
    <row r="25" spans="1:237" s="76" customFormat="1" ht="76.5">
      <c r="A25" s="388"/>
      <c r="B25" s="318" t="s">
        <v>287</v>
      </c>
      <c r="C25" s="115">
        <v>31202</v>
      </c>
      <c r="D25" s="185" t="s">
        <v>89</v>
      </c>
      <c r="E25" s="185" t="s">
        <v>263</v>
      </c>
      <c r="F25" s="78" t="s">
        <v>295</v>
      </c>
      <c r="G25" s="78" t="s">
        <v>192</v>
      </c>
      <c r="H25" s="85">
        <v>29228000</v>
      </c>
      <c r="I25" s="87"/>
      <c r="J25" s="129">
        <f t="shared" si="0"/>
        <v>29228000</v>
      </c>
      <c r="K25" s="65">
        <v>60</v>
      </c>
      <c r="L25" s="68">
        <v>41821</v>
      </c>
      <c r="M25" s="68">
        <v>41825</v>
      </c>
      <c r="N25" s="68">
        <v>41916</v>
      </c>
      <c r="O25" s="109" t="s">
        <v>227</v>
      </c>
      <c r="P25" s="79" t="s">
        <v>37</v>
      </c>
      <c r="Q25" s="117" t="s">
        <v>264</v>
      </c>
      <c r="R25" s="197"/>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9"/>
      <c r="CL25" s="319"/>
      <c r="CM25" s="319"/>
      <c r="CN25" s="319"/>
      <c r="CO25" s="319"/>
      <c r="CP25" s="319"/>
      <c r="CQ25" s="319"/>
      <c r="CR25" s="319"/>
      <c r="CS25" s="319"/>
      <c r="CT25" s="319"/>
      <c r="CU25" s="319"/>
      <c r="CV25" s="319"/>
      <c r="CW25" s="319"/>
      <c r="CX25" s="319"/>
      <c r="CY25" s="319"/>
      <c r="CZ25" s="319"/>
      <c r="DA25" s="319"/>
      <c r="DB25" s="319"/>
      <c r="DC25" s="319"/>
      <c r="DD25" s="319"/>
      <c r="DE25" s="319"/>
      <c r="DF25" s="319"/>
      <c r="DG25" s="319"/>
      <c r="DH25" s="319"/>
      <c r="DI25" s="319"/>
      <c r="DJ25" s="319"/>
      <c r="DK25" s="319"/>
      <c r="DL25" s="319"/>
      <c r="DM25" s="319"/>
      <c r="DN25" s="319"/>
      <c r="DO25" s="319"/>
      <c r="DP25" s="319"/>
      <c r="DQ25" s="319"/>
      <c r="DR25" s="319"/>
      <c r="DS25" s="319"/>
      <c r="DT25" s="319"/>
      <c r="DU25" s="319"/>
      <c r="DV25" s="319"/>
      <c r="DW25" s="319"/>
      <c r="DX25" s="319"/>
      <c r="DY25" s="319"/>
      <c r="DZ25" s="319"/>
      <c r="EA25" s="319"/>
      <c r="EB25" s="319"/>
      <c r="EC25" s="319"/>
      <c r="ED25" s="319"/>
      <c r="EE25" s="319"/>
      <c r="EF25" s="319"/>
      <c r="EG25" s="319"/>
      <c r="EH25" s="319"/>
      <c r="EI25" s="319"/>
      <c r="EJ25" s="319"/>
      <c r="EK25" s="319"/>
      <c r="EL25" s="319"/>
      <c r="EM25" s="319"/>
      <c r="EN25" s="319"/>
      <c r="EO25" s="319"/>
      <c r="EP25" s="319"/>
      <c r="EQ25" s="319"/>
      <c r="ER25" s="319"/>
      <c r="ES25" s="319"/>
      <c r="ET25" s="319"/>
      <c r="EU25" s="319"/>
      <c r="EV25" s="319"/>
      <c r="EW25" s="319"/>
      <c r="EX25" s="319"/>
      <c r="EY25" s="319"/>
      <c r="EZ25" s="319"/>
      <c r="FA25" s="319"/>
      <c r="FB25" s="319"/>
      <c r="FC25" s="319"/>
      <c r="FD25" s="319"/>
      <c r="FE25" s="319"/>
      <c r="FF25" s="319"/>
      <c r="FG25" s="319"/>
      <c r="FH25" s="319"/>
      <c r="FI25" s="319"/>
      <c r="FJ25" s="319"/>
      <c r="FK25" s="319"/>
      <c r="FL25" s="319"/>
      <c r="FM25" s="319"/>
      <c r="FN25" s="319"/>
      <c r="FO25" s="319"/>
      <c r="FP25" s="319"/>
      <c r="FQ25" s="319"/>
      <c r="FR25" s="319"/>
      <c r="FS25" s="319"/>
      <c r="FT25" s="319"/>
      <c r="FU25" s="319"/>
      <c r="FV25" s="319"/>
      <c r="FW25" s="319"/>
      <c r="FX25" s="319"/>
      <c r="FY25" s="319"/>
      <c r="FZ25" s="319"/>
      <c r="GA25" s="319"/>
      <c r="GB25" s="319"/>
      <c r="GC25" s="319"/>
      <c r="GD25" s="319"/>
      <c r="GE25" s="319"/>
      <c r="GF25" s="319"/>
      <c r="GG25" s="319"/>
      <c r="GH25" s="319"/>
      <c r="GI25" s="319"/>
      <c r="GJ25" s="319"/>
      <c r="GK25" s="319"/>
      <c r="GL25" s="319"/>
      <c r="GM25" s="319"/>
      <c r="GN25" s="319"/>
      <c r="GO25" s="319"/>
      <c r="GP25" s="319"/>
      <c r="GQ25" s="319"/>
      <c r="GR25" s="319"/>
      <c r="GS25" s="319"/>
      <c r="GT25" s="319"/>
      <c r="GU25" s="319"/>
      <c r="GV25" s="319"/>
      <c r="GW25" s="319"/>
      <c r="GX25" s="319"/>
      <c r="GY25" s="319"/>
      <c r="GZ25" s="319"/>
      <c r="HA25" s="319"/>
      <c r="HB25" s="319"/>
      <c r="HC25" s="319"/>
      <c r="HD25" s="319"/>
      <c r="HE25" s="319"/>
      <c r="HF25" s="319"/>
      <c r="HG25" s="319"/>
      <c r="HH25" s="319"/>
      <c r="HI25" s="319"/>
      <c r="HJ25" s="319"/>
      <c r="HK25" s="319"/>
      <c r="HL25" s="319"/>
      <c r="HM25" s="319"/>
      <c r="HN25" s="319"/>
      <c r="HO25" s="319"/>
      <c r="HP25" s="319"/>
      <c r="HQ25" s="319"/>
      <c r="HR25" s="319"/>
      <c r="HS25" s="319"/>
      <c r="HT25" s="319"/>
      <c r="HU25" s="319"/>
      <c r="HV25" s="319"/>
      <c r="HW25" s="319"/>
      <c r="HX25" s="319"/>
      <c r="HY25" s="319"/>
      <c r="HZ25" s="319"/>
      <c r="IA25" s="319"/>
      <c r="IB25" s="319"/>
      <c r="IC25" s="319"/>
    </row>
    <row r="26" spans="1:237" s="76" customFormat="1" ht="94.5" customHeight="1">
      <c r="A26" s="282">
        <v>21</v>
      </c>
      <c r="B26" s="318" t="s">
        <v>287</v>
      </c>
      <c r="C26" s="289">
        <v>31202</v>
      </c>
      <c r="D26" s="185" t="s">
        <v>89</v>
      </c>
      <c r="E26" s="185" t="s">
        <v>265</v>
      </c>
      <c r="F26" s="78" t="s">
        <v>174</v>
      </c>
      <c r="G26" s="78" t="s">
        <v>192</v>
      </c>
      <c r="H26" s="85">
        <v>30000000</v>
      </c>
      <c r="I26" s="87"/>
      <c r="J26" s="129">
        <f t="shared" si="0"/>
        <v>30000000</v>
      </c>
      <c r="K26" s="65">
        <v>90</v>
      </c>
      <c r="L26" s="68">
        <v>41728</v>
      </c>
      <c r="M26" s="68">
        <v>41733</v>
      </c>
      <c r="N26" s="68">
        <v>41823</v>
      </c>
      <c r="O26" s="109" t="s">
        <v>204</v>
      </c>
      <c r="P26" s="119" t="s">
        <v>266</v>
      </c>
      <c r="Q26" s="117" t="s">
        <v>267</v>
      </c>
      <c r="R26" s="197"/>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19"/>
      <c r="CW26" s="319"/>
      <c r="CX26" s="319"/>
      <c r="CY26" s="319"/>
      <c r="CZ26" s="319"/>
      <c r="DA26" s="319"/>
      <c r="DB26" s="319"/>
      <c r="DC26" s="319"/>
      <c r="DD26" s="319"/>
      <c r="DE26" s="319"/>
      <c r="DF26" s="319"/>
      <c r="DG26" s="319"/>
      <c r="DH26" s="319"/>
      <c r="DI26" s="319"/>
      <c r="DJ26" s="319"/>
      <c r="DK26" s="319"/>
      <c r="DL26" s="319"/>
      <c r="DM26" s="319"/>
      <c r="DN26" s="319"/>
      <c r="DO26" s="319"/>
      <c r="DP26" s="319"/>
      <c r="DQ26" s="319"/>
      <c r="DR26" s="319"/>
      <c r="DS26" s="319"/>
      <c r="DT26" s="319"/>
      <c r="DU26" s="319"/>
      <c r="DV26" s="319"/>
      <c r="DW26" s="319"/>
      <c r="DX26" s="319"/>
      <c r="DY26" s="319"/>
      <c r="DZ26" s="319"/>
      <c r="EA26" s="319"/>
      <c r="EB26" s="319"/>
      <c r="EC26" s="319"/>
      <c r="ED26" s="319"/>
      <c r="EE26" s="319"/>
      <c r="EF26" s="319"/>
      <c r="EG26" s="319"/>
      <c r="EH26" s="319"/>
      <c r="EI26" s="319"/>
      <c r="EJ26" s="319"/>
      <c r="EK26" s="319"/>
      <c r="EL26" s="319"/>
      <c r="EM26" s="319"/>
      <c r="EN26" s="319"/>
      <c r="EO26" s="319"/>
      <c r="EP26" s="319"/>
      <c r="EQ26" s="319"/>
      <c r="ER26" s="319"/>
      <c r="ES26" s="319"/>
      <c r="ET26" s="319"/>
      <c r="EU26" s="319"/>
      <c r="EV26" s="319"/>
      <c r="EW26" s="319"/>
      <c r="EX26" s="319"/>
      <c r="EY26" s="319"/>
      <c r="EZ26" s="319"/>
      <c r="FA26" s="319"/>
      <c r="FB26" s="319"/>
      <c r="FC26" s="319"/>
      <c r="FD26" s="319"/>
      <c r="FE26" s="319"/>
      <c r="FF26" s="319"/>
      <c r="FG26" s="319"/>
      <c r="FH26" s="319"/>
      <c r="FI26" s="319"/>
      <c r="FJ26" s="319"/>
      <c r="FK26" s="319"/>
      <c r="FL26" s="319"/>
      <c r="FM26" s="319"/>
      <c r="FN26" s="319"/>
      <c r="FO26" s="319"/>
      <c r="FP26" s="319"/>
      <c r="FQ26" s="319"/>
      <c r="FR26" s="319"/>
      <c r="FS26" s="319"/>
      <c r="FT26" s="319"/>
      <c r="FU26" s="319"/>
      <c r="FV26" s="319"/>
      <c r="FW26" s="319"/>
      <c r="FX26" s="319"/>
      <c r="FY26" s="319"/>
      <c r="FZ26" s="319"/>
      <c r="GA26" s="319"/>
      <c r="GB26" s="319"/>
      <c r="GC26" s="319"/>
      <c r="GD26" s="319"/>
      <c r="GE26" s="319"/>
      <c r="GF26" s="319"/>
      <c r="GG26" s="319"/>
      <c r="GH26" s="319"/>
      <c r="GI26" s="319"/>
      <c r="GJ26" s="319"/>
      <c r="GK26" s="319"/>
      <c r="GL26" s="319"/>
      <c r="GM26" s="319"/>
      <c r="GN26" s="319"/>
      <c r="GO26" s="319"/>
      <c r="GP26" s="319"/>
      <c r="GQ26" s="319"/>
      <c r="GR26" s="319"/>
      <c r="GS26" s="319"/>
      <c r="GT26" s="319"/>
      <c r="GU26" s="319"/>
      <c r="GV26" s="319"/>
      <c r="GW26" s="319"/>
      <c r="GX26" s="319"/>
      <c r="GY26" s="319"/>
      <c r="GZ26" s="319"/>
      <c r="HA26" s="319"/>
      <c r="HB26" s="319"/>
      <c r="HC26" s="319"/>
      <c r="HD26" s="319"/>
      <c r="HE26" s="319"/>
      <c r="HF26" s="319"/>
      <c r="HG26" s="319"/>
      <c r="HH26" s="319"/>
      <c r="HI26" s="319"/>
      <c r="HJ26" s="319"/>
      <c r="HK26" s="319"/>
      <c r="HL26" s="319"/>
      <c r="HM26" s="319"/>
      <c r="HN26" s="319"/>
      <c r="HO26" s="319"/>
      <c r="HP26" s="319"/>
      <c r="HQ26" s="319"/>
      <c r="HR26" s="319"/>
      <c r="HS26" s="319"/>
      <c r="HT26" s="319"/>
      <c r="HU26" s="319"/>
      <c r="HV26" s="319"/>
      <c r="HW26" s="319"/>
      <c r="HX26" s="319"/>
      <c r="HY26" s="319"/>
      <c r="HZ26" s="319"/>
      <c r="IA26" s="319"/>
      <c r="IB26" s="319"/>
      <c r="IC26" s="319"/>
    </row>
    <row r="27" spans="1:237" s="76" customFormat="1" ht="117.75" customHeight="1">
      <c r="A27" s="282">
        <f t="shared" si="2"/>
        <v>22</v>
      </c>
      <c r="B27" s="318" t="s">
        <v>287</v>
      </c>
      <c r="C27" s="289">
        <v>31202</v>
      </c>
      <c r="D27" s="185" t="s">
        <v>89</v>
      </c>
      <c r="E27" s="185" t="s">
        <v>265</v>
      </c>
      <c r="F27" s="78" t="s">
        <v>174</v>
      </c>
      <c r="G27" s="78" t="s">
        <v>192</v>
      </c>
      <c r="H27" s="86">
        <v>150000000</v>
      </c>
      <c r="I27" s="65"/>
      <c r="J27" s="129">
        <f t="shared" si="0"/>
        <v>150000000</v>
      </c>
      <c r="K27" s="65">
        <v>150</v>
      </c>
      <c r="L27" s="68">
        <v>41671</v>
      </c>
      <c r="M27" s="68">
        <v>41676</v>
      </c>
      <c r="N27" s="68">
        <v>41978</v>
      </c>
      <c r="O27" s="109" t="s">
        <v>205</v>
      </c>
      <c r="P27" s="79" t="s">
        <v>268</v>
      </c>
      <c r="Q27" s="117" t="s">
        <v>269</v>
      </c>
      <c r="R27" s="197"/>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19"/>
      <c r="CN27" s="319"/>
      <c r="CO27" s="319"/>
      <c r="CP27" s="319"/>
      <c r="CQ27" s="319"/>
      <c r="CR27" s="319"/>
      <c r="CS27" s="319"/>
      <c r="CT27" s="319"/>
      <c r="CU27" s="319"/>
      <c r="CV27" s="319"/>
      <c r="CW27" s="319"/>
      <c r="CX27" s="319"/>
      <c r="CY27" s="319"/>
      <c r="CZ27" s="319"/>
      <c r="DA27" s="319"/>
      <c r="DB27" s="319"/>
      <c r="DC27" s="319"/>
      <c r="DD27" s="319"/>
      <c r="DE27" s="319"/>
      <c r="DF27" s="319"/>
      <c r="DG27" s="319"/>
      <c r="DH27" s="319"/>
      <c r="DI27" s="319"/>
      <c r="DJ27" s="319"/>
      <c r="DK27" s="319"/>
      <c r="DL27" s="319"/>
      <c r="DM27" s="319"/>
      <c r="DN27" s="319"/>
      <c r="DO27" s="319"/>
      <c r="DP27" s="319"/>
      <c r="DQ27" s="319"/>
      <c r="DR27" s="319"/>
      <c r="DS27" s="319"/>
      <c r="DT27" s="319"/>
      <c r="DU27" s="319"/>
      <c r="DV27" s="319"/>
      <c r="DW27" s="319"/>
      <c r="DX27" s="319"/>
      <c r="DY27" s="319"/>
      <c r="DZ27" s="319"/>
      <c r="EA27" s="319"/>
      <c r="EB27" s="319"/>
      <c r="EC27" s="319"/>
      <c r="ED27" s="319"/>
      <c r="EE27" s="319"/>
      <c r="EF27" s="319"/>
      <c r="EG27" s="319"/>
      <c r="EH27" s="319"/>
      <c r="EI27" s="319"/>
      <c r="EJ27" s="319"/>
      <c r="EK27" s="319"/>
      <c r="EL27" s="319"/>
      <c r="EM27" s="319"/>
      <c r="EN27" s="319"/>
      <c r="EO27" s="319"/>
      <c r="EP27" s="319"/>
      <c r="EQ27" s="319"/>
      <c r="ER27" s="319"/>
      <c r="ES27" s="319"/>
      <c r="ET27" s="319"/>
      <c r="EU27" s="319"/>
      <c r="EV27" s="319"/>
      <c r="EW27" s="319"/>
      <c r="EX27" s="319"/>
      <c r="EY27" s="319"/>
      <c r="EZ27" s="319"/>
      <c r="FA27" s="319"/>
      <c r="FB27" s="319"/>
      <c r="FC27" s="319"/>
      <c r="FD27" s="319"/>
      <c r="FE27" s="319"/>
      <c r="FF27" s="319"/>
      <c r="FG27" s="319"/>
      <c r="FH27" s="319"/>
      <c r="FI27" s="319"/>
      <c r="FJ27" s="319"/>
      <c r="FK27" s="319"/>
      <c r="FL27" s="319"/>
      <c r="FM27" s="319"/>
      <c r="FN27" s="319"/>
      <c r="FO27" s="319"/>
      <c r="FP27" s="319"/>
      <c r="FQ27" s="319"/>
      <c r="FR27" s="319"/>
      <c r="FS27" s="319"/>
      <c r="FT27" s="319"/>
      <c r="FU27" s="319"/>
      <c r="FV27" s="319"/>
      <c r="FW27" s="319"/>
      <c r="FX27" s="319"/>
      <c r="FY27" s="319"/>
      <c r="FZ27" s="319"/>
      <c r="GA27" s="319"/>
      <c r="GB27" s="319"/>
      <c r="GC27" s="319"/>
      <c r="GD27" s="319"/>
      <c r="GE27" s="319"/>
      <c r="GF27" s="319"/>
      <c r="GG27" s="319"/>
      <c r="GH27" s="319"/>
      <c r="GI27" s="319"/>
      <c r="GJ27" s="319"/>
      <c r="GK27" s="319"/>
      <c r="GL27" s="319"/>
      <c r="GM27" s="319"/>
      <c r="GN27" s="319"/>
      <c r="GO27" s="319"/>
      <c r="GP27" s="319"/>
      <c r="GQ27" s="319"/>
      <c r="GR27" s="319"/>
      <c r="GS27" s="319"/>
      <c r="GT27" s="319"/>
      <c r="GU27" s="319"/>
      <c r="GV27" s="319"/>
      <c r="GW27" s="319"/>
      <c r="GX27" s="319"/>
      <c r="GY27" s="319"/>
      <c r="GZ27" s="319"/>
      <c r="HA27" s="319"/>
      <c r="HB27" s="319"/>
      <c r="HC27" s="319"/>
      <c r="HD27" s="319"/>
      <c r="HE27" s="319"/>
      <c r="HF27" s="319"/>
      <c r="HG27" s="319"/>
      <c r="HH27" s="319"/>
      <c r="HI27" s="319"/>
      <c r="HJ27" s="319"/>
      <c r="HK27" s="319"/>
      <c r="HL27" s="319"/>
      <c r="HM27" s="319"/>
      <c r="HN27" s="319"/>
      <c r="HO27" s="319"/>
      <c r="HP27" s="319"/>
      <c r="HQ27" s="319"/>
      <c r="HR27" s="319"/>
      <c r="HS27" s="319"/>
      <c r="HT27" s="319"/>
      <c r="HU27" s="319"/>
      <c r="HV27" s="319"/>
      <c r="HW27" s="319"/>
      <c r="HX27" s="319"/>
      <c r="HY27" s="319"/>
      <c r="HZ27" s="319"/>
      <c r="IA27" s="319"/>
      <c r="IB27" s="319"/>
      <c r="IC27" s="319"/>
    </row>
    <row r="28" spans="1:237" s="76" customFormat="1" ht="84" customHeight="1">
      <c r="A28" s="282">
        <f t="shared" si="2"/>
        <v>23</v>
      </c>
      <c r="B28" s="318" t="s">
        <v>287</v>
      </c>
      <c r="C28" s="289">
        <v>31202</v>
      </c>
      <c r="D28" s="185" t="s">
        <v>89</v>
      </c>
      <c r="E28" s="185" t="s">
        <v>215</v>
      </c>
      <c r="F28" s="78" t="s">
        <v>120</v>
      </c>
      <c r="G28" s="78" t="s">
        <v>38</v>
      </c>
      <c r="H28" s="186">
        <v>4105240</v>
      </c>
      <c r="I28" s="191">
        <v>3108800</v>
      </c>
      <c r="J28" s="129">
        <f t="shared" si="0"/>
        <v>996440</v>
      </c>
      <c r="K28" s="80">
        <v>10</v>
      </c>
      <c r="L28" s="81">
        <v>41738</v>
      </c>
      <c r="M28" s="81">
        <v>41764</v>
      </c>
      <c r="N28" s="81">
        <v>41775</v>
      </c>
      <c r="O28" s="128" t="s">
        <v>354</v>
      </c>
      <c r="P28" s="290" t="s">
        <v>377</v>
      </c>
      <c r="Q28" s="291" t="s">
        <v>52</v>
      </c>
      <c r="R28" s="197"/>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c r="CP28" s="319"/>
      <c r="CQ28" s="319"/>
      <c r="CR28" s="319"/>
      <c r="CS28" s="319"/>
      <c r="CT28" s="319"/>
      <c r="CU28" s="319"/>
      <c r="CV28" s="319"/>
      <c r="CW28" s="319"/>
      <c r="CX28" s="319"/>
      <c r="CY28" s="319"/>
      <c r="CZ28" s="319"/>
      <c r="DA28" s="319"/>
      <c r="DB28" s="319"/>
      <c r="DC28" s="319"/>
      <c r="DD28" s="319"/>
      <c r="DE28" s="319"/>
      <c r="DF28" s="319"/>
      <c r="DG28" s="319"/>
      <c r="DH28" s="319"/>
      <c r="DI28" s="319"/>
      <c r="DJ28" s="319"/>
      <c r="DK28" s="319"/>
      <c r="DL28" s="319"/>
      <c r="DM28" s="319"/>
      <c r="DN28" s="319"/>
      <c r="DO28" s="319"/>
      <c r="DP28" s="319"/>
      <c r="DQ28" s="319"/>
      <c r="DR28" s="319"/>
      <c r="DS28" s="319"/>
      <c r="DT28" s="319"/>
      <c r="DU28" s="319"/>
      <c r="DV28" s="319"/>
      <c r="DW28" s="319"/>
      <c r="DX28" s="319"/>
      <c r="DY28" s="319"/>
      <c r="DZ28" s="319"/>
      <c r="EA28" s="319"/>
      <c r="EB28" s="319"/>
      <c r="EC28" s="319"/>
      <c r="ED28" s="319"/>
      <c r="EE28" s="319"/>
      <c r="EF28" s="319"/>
      <c r="EG28" s="319"/>
      <c r="EH28" s="319"/>
      <c r="EI28" s="319"/>
      <c r="EJ28" s="319"/>
      <c r="EK28" s="319"/>
      <c r="EL28" s="319"/>
      <c r="EM28" s="319"/>
      <c r="EN28" s="319"/>
      <c r="EO28" s="319"/>
      <c r="EP28" s="319"/>
      <c r="EQ28" s="319"/>
      <c r="ER28" s="319"/>
      <c r="ES28" s="319"/>
      <c r="ET28" s="319"/>
      <c r="EU28" s="319"/>
      <c r="EV28" s="319"/>
      <c r="EW28" s="319"/>
      <c r="EX28" s="319"/>
      <c r="EY28" s="319"/>
      <c r="EZ28" s="319"/>
      <c r="FA28" s="319"/>
      <c r="FB28" s="319"/>
      <c r="FC28" s="319"/>
      <c r="FD28" s="319"/>
      <c r="FE28" s="319"/>
      <c r="FF28" s="319"/>
      <c r="FG28" s="319"/>
      <c r="FH28" s="319"/>
      <c r="FI28" s="319"/>
      <c r="FJ28" s="319"/>
      <c r="FK28" s="319"/>
      <c r="FL28" s="319"/>
      <c r="FM28" s="319"/>
      <c r="FN28" s="319"/>
      <c r="FO28" s="319"/>
      <c r="FP28" s="319"/>
      <c r="FQ28" s="319"/>
      <c r="FR28" s="319"/>
      <c r="FS28" s="319"/>
      <c r="FT28" s="319"/>
      <c r="FU28" s="319"/>
      <c r="FV28" s="319"/>
      <c r="FW28" s="319"/>
      <c r="FX28" s="319"/>
      <c r="FY28" s="319"/>
      <c r="FZ28" s="319"/>
      <c r="GA28" s="319"/>
      <c r="GB28" s="319"/>
      <c r="GC28" s="319"/>
      <c r="GD28" s="319"/>
      <c r="GE28" s="319"/>
      <c r="GF28" s="319"/>
      <c r="GG28" s="319"/>
      <c r="GH28" s="319"/>
      <c r="GI28" s="319"/>
      <c r="GJ28" s="319"/>
      <c r="GK28" s="319"/>
      <c r="GL28" s="319"/>
      <c r="GM28" s="319"/>
      <c r="GN28" s="319"/>
      <c r="GO28" s="319"/>
      <c r="GP28" s="319"/>
      <c r="GQ28" s="319"/>
      <c r="GR28" s="319"/>
      <c r="GS28" s="319"/>
      <c r="GT28" s="319"/>
      <c r="GU28" s="319"/>
      <c r="GV28" s="319"/>
      <c r="GW28" s="319"/>
      <c r="GX28" s="319"/>
      <c r="GY28" s="319"/>
      <c r="GZ28" s="319"/>
      <c r="HA28" s="319"/>
      <c r="HB28" s="319"/>
      <c r="HC28" s="319"/>
      <c r="HD28" s="319"/>
      <c r="HE28" s="319"/>
      <c r="HF28" s="319"/>
      <c r="HG28" s="319"/>
      <c r="HH28" s="319"/>
      <c r="HI28" s="319"/>
      <c r="HJ28" s="319"/>
      <c r="HK28" s="319"/>
      <c r="HL28" s="319"/>
      <c r="HM28" s="319"/>
      <c r="HN28" s="319"/>
      <c r="HO28" s="319"/>
      <c r="HP28" s="319"/>
      <c r="HQ28" s="319"/>
      <c r="HR28" s="319"/>
      <c r="HS28" s="319"/>
      <c r="HT28" s="319"/>
      <c r="HU28" s="319"/>
      <c r="HV28" s="319"/>
      <c r="HW28" s="319"/>
      <c r="HX28" s="319"/>
      <c r="HY28" s="319"/>
      <c r="HZ28" s="319"/>
      <c r="IA28" s="319"/>
      <c r="IB28" s="319"/>
      <c r="IC28" s="319"/>
    </row>
    <row r="29" spans="1:237" s="76" customFormat="1" ht="242.25" customHeight="1">
      <c r="A29" s="282">
        <f t="shared" si="2"/>
        <v>24</v>
      </c>
      <c r="B29" s="318" t="s">
        <v>287</v>
      </c>
      <c r="C29" s="289">
        <v>31202</v>
      </c>
      <c r="D29" s="185" t="s">
        <v>89</v>
      </c>
      <c r="E29" s="187" t="s">
        <v>270</v>
      </c>
      <c r="F29" s="78" t="s">
        <v>120</v>
      </c>
      <c r="G29" s="78" t="s">
        <v>38</v>
      </c>
      <c r="H29" s="83">
        <v>8000000</v>
      </c>
      <c r="I29" s="88"/>
      <c r="J29" s="129">
        <f t="shared" si="0"/>
        <v>8000000</v>
      </c>
      <c r="K29" s="88">
        <v>300</v>
      </c>
      <c r="L29" s="81">
        <v>41695</v>
      </c>
      <c r="M29" s="81">
        <v>41702</v>
      </c>
      <c r="N29" s="81">
        <v>42002</v>
      </c>
      <c r="O29" s="109" t="s">
        <v>234</v>
      </c>
      <c r="P29" s="79" t="s">
        <v>398</v>
      </c>
      <c r="Q29" s="118" t="s">
        <v>271</v>
      </c>
      <c r="R29" s="197"/>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19"/>
      <c r="CY29" s="319"/>
      <c r="CZ29" s="319"/>
      <c r="DA29" s="319"/>
      <c r="DB29" s="319"/>
      <c r="DC29" s="319"/>
      <c r="DD29" s="319"/>
      <c r="DE29" s="319"/>
      <c r="DF29" s="319"/>
      <c r="DG29" s="319"/>
      <c r="DH29" s="319"/>
      <c r="DI29" s="319"/>
      <c r="DJ29" s="319"/>
      <c r="DK29" s="319"/>
      <c r="DL29" s="319"/>
      <c r="DM29" s="319"/>
      <c r="DN29" s="319"/>
      <c r="DO29" s="319"/>
      <c r="DP29" s="319"/>
      <c r="DQ29" s="319"/>
      <c r="DR29" s="319"/>
      <c r="DS29" s="319"/>
      <c r="DT29" s="319"/>
      <c r="DU29" s="319"/>
      <c r="DV29" s="319"/>
      <c r="DW29" s="319"/>
      <c r="DX29" s="319"/>
      <c r="DY29" s="319"/>
      <c r="DZ29" s="319"/>
      <c r="EA29" s="319"/>
      <c r="EB29" s="319"/>
      <c r="EC29" s="319"/>
      <c r="ED29" s="319"/>
      <c r="EE29" s="319"/>
      <c r="EF29" s="319"/>
      <c r="EG29" s="319"/>
      <c r="EH29" s="319"/>
      <c r="EI29" s="319"/>
      <c r="EJ29" s="319"/>
      <c r="EK29" s="319"/>
      <c r="EL29" s="319"/>
      <c r="EM29" s="319"/>
      <c r="EN29" s="319"/>
      <c r="EO29" s="319"/>
      <c r="EP29" s="319"/>
      <c r="EQ29" s="319"/>
      <c r="ER29" s="319"/>
      <c r="ES29" s="319"/>
      <c r="ET29" s="319"/>
      <c r="EU29" s="319"/>
      <c r="EV29" s="319"/>
      <c r="EW29" s="319"/>
      <c r="EX29" s="319"/>
      <c r="EY29" s="319"/>
      <c r="EZ29" s="319"/>
      <c r="FA29" s="319"/>
      <c r="FB29" s="319"/>
      <c r="FC29" s="319"/>
      <c r="FD29" s="319"/>
      <c r="FE29" s="319"/>
      <c r="FF29" s="319"/>
      <c r="FG29" s="319"/>
      <c r="FH29" s="319"/>
      <c r="FI29" s="319"/>
      <c r="FJ29" s="319"/>
      <c r="FK29" s="319"/>
      <c r="FL29" s="319"/>
      <c r="FM29" s="319"/>
      <c r="FN29" s="319"/>
      <c r="FO29" s="319"/>
      <c r="FP29" s="319"/>
      <c r="FQ29" s="319"/>
      <c r="FR29" s="319"/>
      <c r="FS29" s="319"/>
      <c r="FT29" s="319"/>
      <c r="FU29" s="319"/>
      <c r="FV29" s="319"/>
      <c r="FW29" s="319"/>
      <c r="FX29" s="319"/>
      <c r="FY29" s="319"/>
      <c r="FZ29" s="319"/>
      <c r="GA29" s="319"/>
      <c r="GB29" s="319"/>
      <c r="GC29" s="319"/>
      <c r="GD29" s="319"/>
      <c r="GE29" s="319"/>
      <c r="GF29" s="319"/>
      <c r="GG29" s="319"/>
      <c r="GH29" s="319"/>
      <c r="GI29" s="319"/>
      <c r="GJ29" s="319"/>
      <c r="GK29" s="319"/>
      <c r="GL29" s="319"/>
      <c r="GM29" s="319"/>
      <c r="GN29" s="319"/>
      <c r="GO29" s="319"/>
      <c r="GP29" s="319"/>
      <c r="GQ29" s="319"/>
      <c r="GR29" s="319"/>
      <c r="GS29" s="319"/>
      <c r="GT29" s="319"/>
      <c r="GU29" s="319"/>
      <c r="GV29" s="319"/>
      <c r="GW29" s="319"/>
      <c r="GX29" s="319"/>
      <c r="GY29" s="319"/>
      <c r="GZ29" s="319"/>
      <c r="HA29" s="319"/>
      <c r="HB29" s="319"/>
      <c r="HC29" s="319"/>
      <c r="HD29" s="319"/>
      <c r="HE29" s="319"/>
      <c r="HF29" s="319"/>
      <c r="HG29" s="319"/>
      <c r="HH29" s="319"/>
      <c r="HI29" s="319"/>
      <c r="HJ29" s="319"/>
      <c r="HK29" s="319"/>
      <c r="HL29" s="319"/>
      <c r="HM29" s="319"/>
      <c r="HN29" s="319"/>
      <c r="HO29" s="319"/>
      <c r="HP29" s="319"/>
      <c r="HQ29" s="319"/>
      <c r="HR29" s="319"/>
      <c r="HS29" s="319"/>
      <c r="HT29" s="319"/>
      <c r="HU29" s="319"/>
      <c r="HV29" s="319"/>
      <c r="HW29" s="319"/>
      <c r="HX29" s="319"/>
      <c r="HY29" s="319"/>
      <c r="HZ29" s="319"/>
      <c r="IA29" s="319"/>
      <c r="IB29" s="319"/>
      <c r="IC29" s="319"/>
    </row>
    <row r="30" spans="1:237" s="76" customFormat="1" ht="126" customHeight="1">
      <c r="A30" s="282">
        <f t="shared" si="2"/>
        <v>25</v>
      </c>
      <c r="B30" s="318" t="s">
        <v>190</v>
      </c>
      <c r="C30" s="130" t="s">
        <v>276</v>
      </c>
      <c r="D30" s="185" t="s">
        <v>292</v>
      </c>
      <c r="E30" s="185" t="s">
        <v>88</v>
      </c>
      <c r="F30" s="78" t="s">
        <v>114</v>
      </c>
      <c r="G30" s="78" t="s">
        <v>192</v>
      </c>
      <c r="H30" s="86">
        <v>39000000</v>
      </c>
      <c r="I30" s="65"/>
      <c r="J30" s="129">
        <f t="shared" si="0"/>
        <v>39000000</v>
      </c>
      <c r="K30" s="65">
        <v>180</v>
      </c>
      <c r="L30" s="68">
        <v>41822</v>
      </c>
      <c r="M30" s="68">
        <v>41824</v>
      </c>
      <c r="N30" s="68">
        <v>42004</v>
      </c>
      <c r="O30" s="109" t="s">
        <v>133</v>
      </c>
      <c r="P30" s="119" t="s">
        <v>496</v>
      </c>
      <c r="Q30" s="117" t="s">
        <v>495</v>
      </c>
      <c r="R30" s="197"/>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19"/>
      <c r="DF30" s="319"/>
      <c r="DG30" s="319"/>
      <c r="DH30" s="319"/>
      <c r="DI30" s="319"/>
      <c r="DJ30" s="319"/>
      <c r="DK30" s="319"/>
      <c r="DL30" s="319"/>
      <c r="DM30" s="319"/>
      <c r="DN30" s="319"/>
      <c r="DO30" s="319"/>
      <c r="DP30" s="319"/>
      <c r="DQ30" s="319"/>
      <c r="DR30" s="319"/>
      <c r="DS30" s="319"/>
      <c r="DT30" s="319"/>
      <c r="DU30" s="319"/>
      <c r="DV30" s="319"/>
      <c r="DW30" s="319"/>
      <c r="DX30" s="319"/>
      <c r="DY30" s="319"/>
      <c r="DZ30" s="319"/>
      <c r="EA30" s="319"/>
      <c r="EB30" s="319"/>
      <c r="EC30" s="319"/>
      <c r="ED30" s="319"/>
      <c r="EE30" s="319"/>
      <c r="EF30" s="319"/>
      <c r="EG30" s="319"/>
      <c r="EH30" s="319"/>
      <c r="EI30" s="319"/>
      <c r="EJ30" s="319"/>
      <c r="EK30" s="319"/>
      <c r="EL30" s="319"/>
      <c r="EM30" s="319"/>
      <c r="EN30" s="319"/>
      <c r="EO30" s="319"/>
      <c r="EP30" s="319"/>
      <c r="EQ30" s="319"/>
      <c r="ER30" s="319"/>
      <c r="ES30" s="319"/>
      <c r="ET30" s="319"/>
      <c r="EU30" s="319"/>
      <c r="EV30" s="319"/>
      <c r="EW30" s="319"/>
      <c r="EX30" s="319"/>
      <c r="EY30" s="319"/>
      <c r="EZ30" s="319"/>
      <c r="FA30" s="319"/>
      <c r="FB30" s="319"/>
      <c r="FC30" s="319"/>
      <c r="FD30" s="319"/>
      <c r="FE30" s="319"/>
      <c r="FF30" s="319"/>
      <c r="FG30" s="319"/>
      <c r="FH30" s="319"/>
      <c r="FI30" s="319"/>
      <c r="FJ30" s="319"/>
      <c r="FK30" s="319"/>
      <c r="FL30" s="319"/>
      <c r="FM30" s="319"/>
      <c r="FN30" s="319"/>
      <c r="FO30" s="319"/>
      <c r="FP30" s="319"/>
      <c r="FQ30" s="319"/>
      <c r="FR30" s="319"/>
      <c r="FS30" s="319"/>
      <c r="FT30" s="319"/>
      <c r="FU30" s="319"/>
      <c r="FV30" s="319"/>
      <c r="FW30" s="319"/>
      <c r="FX30" s="319"/>
      <c r="FY30" s="319"/>
      <c r="FZ30" s="319"/>
      <c r="GA30" s="319"/>
      <c r="GB30" s="319"/>
      <c r="GC30" s="319"/>
      <c r="GD30" s="319"/>
      <c r="GE30" s="319"/>
      <c r="GF30" s="319"/>
      <c r="GG30" s="319"/>
      <c r="GH30" s="319"/>
      <c r="GI30" s="319"/>
      <c r="GJ30" s="319"/>
      <c r="GK30" s="319"/>
      <c r="GL30" s="319"/>
      <c r="GM30" s="319"/>
      <c r="GN30" s="319"/>
      <c r="GO30" s="319"/>
      <c r="GP30" s="319"/>
      <c r="GQ30" s="319"/>
      <c r="GR30" s="319"/>
      <c r="GS30" s="319"/>
      <c r="GT30" s="319"/>
      <c r="GU30" s="319"/>
      <c r="GV30" s="319"/>
      <c r="GW30" s="319"/>
      <c r="GX30" s="319"/>
      <c r="GY30" s="319"/>
      <c r="GZ30" s="319"/>
      <c r="HA30" s="319"/>
      <c r="HB30" s="319"/>
      <c r="HC30" s="319"/>
      <c r="HD30" s="319"/>
      <c r="HE30" s="319"/>
      <c r="HF30" s="319"/>
      <c r="HG30" s="319"/>
      <c r="HH30" s="319"/>
      <c r="HI30" s="319"/>
      <c r="HJ30" s="319"/>
      <c r="HK30" s="319"/>
      <c r="HL30" s="319"/>
      <c r="HM30" s="319"/>
      <c r="HN30" s="319"/>
      <c r="HO30" s="319"/>
      <c r="HP30" s="319"/>
      <c r="HQ30" s="319"/>
      <c r="HR30" s="319"/>
      <c r="HS30" s="319"/>
      <c r="HT30" s="319"/>
      <c r="HU30" s="319"/>
      <c r="HV30" s="319"/>
      <c r="HW30" s="319"/>
      <c r="HX30" s="319"/>
      <c r="HY30" s="319"/>
      <c r="HZ30" s="319"/>
      <c r="IA30" s="319"/>
      <c r="IB30" s="319"/>
      <c r="IC30" s="319"/>
    </row>
    <row r="31" spans="1:237" s="76" customFormat="1" ht="162" customHeight="1">
      <c r="A31" s="282">
        <f t="shared" si="2"/>
        <v>26</v>
      </c>
      <c r="B31" s="318" t="s">
        <v>190</v>
      </c>
      <c r="C31" s="130" t="s">
        <v>275</v>
      </c>
      <c r="D31" s="190" t="s">
        <v>89</v>
      </c>
      <c r="E31" s="185" t="s">
        <v>140</v>
      </c>
      <c r="F31" s="185" t="s">
        <v>120</v>
      </c>
      <c r="G31" s="185" t="s">
        <v>217</v>
      </c>
      <c r="H31" s="85">
        <v>27720000</v>
      </c>
      <c r="I31" s="87">
        <v>27369751</v>
      </c>
      <c r="J31" s="129">
        <f t="shared" si="0"/>
        <v>350249</v>
      </c>
      <c r="K31" s="65">
        <v>54</v>
      </c>
      <c r="L31" s="68">
        <v>41779</v>
      </c>
      <c r="M31" s="68">
        <v>41785</v>
      </c>
      <c r="N31" s="68">
        <v>41839</v>
      </c>
      <c r="O31" s="128" t="s">
        <v>365</v>
      </c>
      <c r="P31" s="119" t="s">
        <v>326</v>
      </c>
      <c r="Q31" s="118" t="s">
        <v>328</v>
      </c>
      <c r="R31" s="197"/>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19"/>
      <c r="DJ31" s="319"/>
      <c r="DK31" s="319"/>
      <c r="DL31" s="319"/>
      <c r="DM31" s="319"/>
      <c r="DN31" s="319"/>
      <c r="DO31" s="319"/>
      <c r="DP31" s="319"/>
      <c r="DQ31" s="319"/>
      <c r="DR31" s="319"/>
      <c r="DS31" s="319"/>
      <c r="DT31" s="319"/>
      <c r="DU31" s="319"/>
      <c r="DV31" s="319"/>
      <c r="DW31" s="319"/>
      <c r="DX31" s="319"/>
      <c r="DY31" s="319"/>
      <c r="DZ31" s="319"/>
      <c r="EA31" s="319"/>
      <c r="EB31" s="319"/>
      <c r="EC31" s="319"/>
      <c r="ED31" s="319"/>
      <c r="EE31" s="319"/>
      <c r="EF31" s="319"/>
      <c r="EG31" s="319"/>
      <c r="EH31" s="319"/>
      <c r="EI31" s="319"/>
      <c r="EJ31" s="319"/>
      <c r="EK31" s="319"/>
      <c r="EL31" s="319"/>
      <c r="EM31" s="319"/>
      <c r="EN31" s="319"/>
      <c r="EO31" s="319"/>
      <c r="EP31" s="319"/>
      <c r="EQ31" s="319"/>
      <c r="ER31" s="319"/>
      <c r="ES31" s="319"/>
      <c r="ET31" s="319"/>
      <c r="EU31" s="319"/>
      <c r="EV31" s="319"/>
      <c r="EW31" s="319"/>
      <c r="EX31" s="319"/>
      <c r="EY31" s="319"/>
      <c r="EZ31" s="319"/>
      <c r="FA31" s="319"/>
      <c r="FB31" s="319"/>
      <c r="FC31" s="319"/>
      <c r="FD31" s="319"/>
      <c r="FE31" s="319"/>
      <c r="FF31" s="319"/>
      <c r="FG31" s="319"/>
      <c r="FH31" s="319"/>
      <c r="FI31" s="319"/>
      <c r="FJ31" s="319"/>
      <c r="FK31" s="319"/>
      <c r="FL31" s="319"/>
      <c r="FM31" s="319"/>
      <c r="FN31" s="319"/>
      <c r="FO31" s="319"/>
      <c r="FP31" s="319"/>
      <c r="FQ31" s="319"/>
      <c r="FR31" s="319"/>
      <c r="FS31" s="319"/>
      <c r="FT31" s="319"/>
      <c r="FU31" s="319"/>
      <c r="FV31" s="319"/>
      <c r="FW31" s="319"/>
      <c r="FX31" s="319"/>
      <c r="FY31" s="319"/>
      <c r="FZ31" s="319"/>
      <c r="GA31" s="319"/>
      <c r="GB31" s="319"/>
      <c r="GC31" s="319"/>
      <c r="GD31" s="319"/>
      <c r="GE31" s="319"/>
      <c r="GF31" s="319"/>
      <c r="GG31" s="319"/>
      <c r="GH31" s="319"/>
      <c r="GI31" s="319"/>
      <c r="GJ31" s="319"/>
      <c r="GK31" s="319"/>
      <c r="GL31" s="319"/>
      <c r="GM31" s="319"/>
      <c r="GN31" s="319"/>
      <c r="GO31" s="319"/>
      <c r="GP31" s="319"/>
      <c r="GQ31" s="319"/>
      <c r="GR31" s="319"/>
      <c r="GS31" s="319"/>
      <c r="GT31" s="319"/>
      <c r="GU31" s="319"/>
      <c r="GV31" s="319"/>
      <c r="GW31" s="319"/>
      <c r="GX31" s="319"/>
      <c r="GY31" s="319"/>
      <c r="GZ31" s="319"/>
      <c r="HA31" s="319"/>
      <c r="HB31" s="319"/>
      <c r="HC31" s="319"/>
      <c r="HD31" s="319"/>
      <c r="HE31" s="319"/>
      <c r="HF31" s="319"/>
      <c r="HG31" s="319"/>
      <c r="HH31" s="319"/>
      <c r="HI31" s="319"/>
      <c r="HJ31" s="319"/>
      <c r="HK31" s="319"/>
      <c r="HL31" s="319"/>
      <c r="HM31" s="319"/>
      <c r="HN31" s="319"/>
      <c r="HO31" s="319"/>
      <c r="HP31" s="319"/>
      <c r="HQ31" s="319"/>
      <c r="HR31" s="319"/>
      <c r="HS31" s="319"/>
      <c r="HT31" s="319"/>
      <c r="HU31" s="319"/>
      <c r="HV31" s="319"/>
      <c r="HW31" s="319"/>
      <c r="HX31" s="319"/>
      <c r="HY31" s="319"/>
      <c r="HZ31" s="319"/>
      <c r="IA31" s="319"/>
      <c r="IB31" s="319"/>
      <c r="IC31" s="319"/>
    </row>
    <row r="32" spans="1:237" s="76" customFormat="1" ht="153.75" customHeight="1">
      <c r="A32" s="282">
        <f t="shared" si="2"/>
        <v>27</v>
      </c>
      <c r="B32" s="318" t="s">
        <v>190</v>
      </c>
      <c r="C32" s="130" t="s">
        <v>275</v>
      </c>
      <c r="D32" s="190" t="s">
        <v>89</v>
      </c>
      <c r="E32" s="185" t="s">
        <v>140</v>
      </c>
      <c r="F32" s="185" t="s">
        <v>174</v>
      </c>
      <c r="G32" s="185" t="s">
        <v>217</v>
      </c>
      <c r="H32" s="85">
        <f>300000000-27369751</f>
        <v>272630249</v>
      </c>
      <c r="I32" s="87"/>
      <c r="J32" s="129">
        <f t="shared" si="0"/>
        <v>272630249</v>
      </c>
      <c r="K32" s="65">
        <v>365</v>
      </c>
      <c r="L32" s="68">
        <v>41830</v>
      </c>
      <c r="M32" s="68">
        <v>41839</v>
      </c>
      <c r="N32" s="68">
        <f>M32+K32</f>
        <v>42204</v>
      </c>
      <c r="O32" s="109" t="s">
        <v>329</v>
      </c>
      <c r="P32" s="119" t="s">
        <v>326</v>
      </c>
      <c r="Q32" s="118" t="s">
        <v>327</v>
      </c>
      <c r="R32" s="197"/>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19"/>
      <c r="CY32" s="319"/>
      <c r="CZ32" s="319"/>
      <c r="DA32" s="319"/>
      <c r="DB32" s="319"/>
      <c r="DC32" s="319"/>
      <c r="DD32" s="319"/>
      <c r="DE32" s="319"/>
      <c r="DF32" s="319"/>
      <c r="DG32" s="319"/>
      <c r="DH32" s="319"/>
      <c r="DI32" s="319"/>
      <c r="DJ32" s="319"/>
      <c r="DK32" s="319"/>
      <c r="DL32" s="319"/>
      <c r="DM32" s="319"/>
      <c r="DN32" s="319"/>
      <c r="DO32" s="319"/>
      <c r="DP32" s="319"/>
      <c r="DQ32" s="319"/>
      <c r="DR32" s="319"/>
      <c r="DS32" s="319"/>
      <c r="DT32" s="319"/>
      <c r="DU32" s="319"/>
      <c r="DV32" s="319"/>
      <c r="DW32" s="319"/>
      <c r="DX32" s="319"/>
      <c r="DY32" s="319"/>
      <c r="DZ32" s="319"/>
      <c r="EA32" s="319"/>
      <c r="EB32" s="319"/>
      <c r="EC32" s="319"/>
      <c r="ED32" s="319"/>
      <c r="EE32" s="319"/>
      <c r="EF32" s="319"/>
      <c r="EG32" s="319"/>
      <c r="EH32" s="319"/>
      <c r="EI32" s="319"/>
      <c r="EJ32" s="319"/>
      <c r="EK32" s="319"/>
      <c r="EL32" s="319"/>
      <c r="EM32" s="319"/>
      <c r="EN32" s="319"/>
      <c r="EO32" s="319"/>
      <c r="EP32" s="319"/>
      <c r="EQ32" s="319"/>
      <c r="ER32" s="319"/>
      <c r="ES32" s="319"/>
      <c r="ET32" s="319"/>
      <c r="EU32" s="319"/>
      <c r="EV32" s="319"/>
      <c r="EW32" s="319"/>
      <c r="EX32" s="319"/>
      <c r="EY32" s="319"/>
      <c r="EZ32" s="319"/>
      <c r="FA32" s="319"/>
      <c r="FB32" s="319"/>
      <c r="FC32" s="319"/>
      <c r="FD32" s="319"/>
      <c r="FE32" s="319"/>
      <c r="FF32" s="319"/>
      <c r="FG32" s="319"/>
      <c r="FH32" s="319"/>
      <c r="FI32" s="319"/>
      <c r="FJ32" s="319"/>
      <c r="FK32" s="319"/>
      <c r="FL32" s="319"/>
      <c r="FM32" s="319"/>
      <c r="FN32" s="319"/>
      <c r="FO32" s="319"/>
      <c r="FP32" s="319"/>
      <c r="FQ32" s="319"/>
      <c r="FR32" s="319"/>
      <c r="FS32" s="319"/>
      <c r="FT32" s="319"/>
      <c r="FU32" s="319"/>
      <c r="FV32" s="319"/>
      <c r="FW32" s="319"/>
      <c r="FX32" s="319"/>
      <c r="FY32" s="319"/>
      <c r="FZ32" s="319"/>
      <c r="GA32" s="319"/>
      <c r="GB32" s="319"/>
      <c r="GC32" s="319"/>
      <c r="GD32" s="319"/>
      <c r="GE32" s="319"/>
      <c r="GF32" s="319"/>
      <c r="GG32" s="319"/>
      <c r="GH32" s="319"/>
      <c r="GI32" s="319"/>
      <c r="GJ32" s="319"/>
      <c r="GK32" s="319"/>
      <c r="GL32" s="319"/>
      <c r="GM32" s="319"/>
      <c r="GN32" s="319"/>
      <c r="GO32" s="319"/>
      <c r="GP32" s="319"/>
      <c r="GQ32" s="319"/>
      <c r="GR32" s="319"/>
      <c r="GS32" s="319"/>
      <c r="GT32" s="319"/>
      <c r="GU32" s="319"/>
      <c r="GV32" s="319"/>
      <c r="GW32" s="319"/>
      <c r="GX32" s="319"/>
      <c r="GY32" s="319"/>
      <c r="GZ32" s="319"/>
      <c r="HA32" s="319"/>
      <c r="HB32" s="319"/>
      <c r="HC32" s="319"/>
      <c r="HD32" s="319"/>
      <c r="HE32" s="319"/>
      <c r="HF32" s="319"/>
      <c r="HG32" s="319"/>
      <c r="HH32" s="319"/>
      <c r="HI32" s="319"/>
      <c r="HJ32" s="319"/>
      <c r="HK32" s="319"/>
      <c r="HL32" s="319"/>
      <c r="HM32" s="319"/>
      <c r="HN32" s="319"/>
      <c r="HO32" s="319"/>
      <c r="HP32" s="319"/>
      <c r="HQ32" s="319"/>
      <c r="HR32" s="319"/>
      <c r="HS32" s="319"/>
      <c r="HT32" s="319"/>
      <c r="HU32" s="319"/>
      <c r="HV32" s="319"/>
      <c r="HW32" s="319"/>
      <c r="HX32" s="319"/>
      <c r="HY32" s="319"/>
      <c r="HZ32" s="319"/>
      <c r="IA32" s="319"/>
      <c r="IB32" s="319"/>
      <c r="IC32" s="319"/>
    </row>
    <row r="33" spans="1:237" s="76" customFormat="1" ht="252" customHeight="1">
      <c r="A33" s="282">
        <f t="shared" si="2"/>
        <v>28</v>
      </c>
      <c r="B33" s="318" t="s">
        <v>190</v>
      </c>
      <c r="C33" s="130" t="s">
        <v>275</v>
      </c>
      <c r="D33" s="190" t="s">
        <v>89</v>
      </c>
      <c r="E33" s="292" t="s">
        <v>140</v>
      </c>
      <c r="F33" s="78" t="s">
        <v>67</v>
      </c>
      <c r="G33" s="185" t="s">
        <v>175</v>
      </c>
      <c r="H33" s="186">
        <v>0</v>
      </c>
      <c r="I33" s="80">
        <v>0</v>
      </c>
      <c r="J33" s="129">
        <f t="shared" si="0"/>
        <v>0</v>
      </c>
      <c r="K33" s="80">
        <v>365</v>
      </c>
      <c r="L33" s="68">
        <v>41778</v>
      </c>
      <c r="M33" s="68">
        <v>41778</v>
      </c>
      <c r="N33" s="68">
        <v>42142</v>
      </c>
      <c r="O33" s="128" t="s">
        <v>363</v>
      </c>
      <c r="P33" s="78" t="s">
        <v>306</v>
      </c>
      <c r="Q33" s="118" t="s">
        <v>152</v>
      </c>
      <c r="R33" s="197"/>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19"/>
      <c r="CP33" s="319"/>
      <c r="CQ33" s="319"/>
      <c r="CR33" s="319"/>
      <c r="CS33" s="319"/>
      <c r="CT33" s="319"/>
      <c r="CU33" s="319"/>
      <c r="CV33" s="319"/>
      <c r="CW33" s="319"/>
      <c r="CX33" s="319"/>
      <c r="CY33" s="319"/>
      <c r="CZ33" s="319"/>
      <c r="DA33" s="319"/>
      <c r="DB33" s="319"/>
      <c r="DC33" s="319"/>
      <c r="DD33" s="319"/>
      <c r="DE33" s="319"/>
      <c r="DF33" s="319"/>
      <c r="DG33" s="319"/>
      <c r="DH33" s="319"/>
      <c r="DI33" s="319"/>
      <c r="DJ33" s="319"/>
      <c r="DK33" s="319"/>
      <c r="DL33" s="319"/>
      <c r="DM33" s="319"/>
      <c r="DN33" s="319"/>
      <c r="DO33" s="319"/>
      <c r="DP33" s="319"/>
      <c r="DQ33" s="319"/>
      <c r="DR33" s="319"/>
      <c r="DS33" s="319"/>
      <c r="DT33" s="319"/>
      <c r="DU33" s="319"/>
      <c r="DV33" s="319"/>
      <c r="DW33" s="319"/>
      <c r="DX33" s="319"/>
      <c r="DY33" s="319"/>
      <c r="DZ33" s="319"/>
      <c r="EA33" s="319"/>
      <c r="EB33" s="319"/>
      <c r="EC33" s="319"/>
      <c r="ED33" s="319"/>
      <c r="EE33" s="319"/>
      <c r="EF33" s="319"/>
      <c r="EG33" s="319"/>
      <c r="EH33" s="319"/>
      <c r="EI33" s="319"/>
      <c r="EJ33" s="319"/>
      <c r="EK33" s="319"/>
      <c r="EL33" s="319"/>
      <c r="EM33" s="319"/>
      <c r="EN33" s="319"/>
      <c r="EO33" s="319"/>
      <c r="EP33" s="319"/>
      <c r="EQ33" s="319"/>
      <c r="ER33" s="319"/>
      <c r="ES33" s="319"/>
      <c r="ET33" s="319"/>
      <c r="EU33" s="319"/>
      <c r="EV33" s="319"/>
      <c r="EW33" s="319"/>
      <c r="EX33" s="319"/>
      <c r="EY33" s="319"/>
      <c r="EZ33" s="319"/>
      <c r="FA33" s="319"/>
      <c r="FB33" s="319"/>
      <c r="FC33" s="319"/>
      <c r="FD33" s="319"/>
      <c r="FE33" s="319"/>
      <c r="FF33" s="319"/>
      <c r="FG33" s="319"/>
      <c r="FH33" s="319"/>
      <c r="FI33" s="319"/>
      <c r="FJ33" s="319"/>
      <c r="FK33" s="319"/>
      <c r="FL33" s="319"/>
      <c r="FM33" s="319"/>
      <c r="FN33" s="319"/>
      <c r="FO33" s="319"/>
      <c r="FP33" s="319"/>
      <c r="FQ33" s="319"/>
      <c r="FR33" s="319"/>
      <c r="FS33" s="319"/>
      <c r="FT33" s="319"/>
      <c r="FU33" s="319"/>
      <c r="FV33" s="319"/>
      <c r="FW33" s="319"/>
      <c r="FX33" s="319"/>
      <c r="FY33" s="319"/>
      <c r="FZ33" s="319"/>
      <c r="GA33" s="319"/>
      <c r="GB33" s="319"/>
      <c r="GC33" s="319"/>
      <c r="GD33" s="319"/>
      <c r="GE33" s="319"/>
      <c r="GF33" s="319"/>
      <c r="GG33" s="319"/>
      <c r="GH33" s="319"/>
      <c r="GI33" s="319"/>
      <c r="GJ33" s="319"/>
      <c r="GK33" s="319"/>
      <c r="GL33" s="319"/>
      <c r="GM33" s="319"/>
      <c r="GN33" s="319"/>
      <c r="GO33" s="319"/>
      <c r="GP33" s="319"/>
      <c r="GQ33" s="319"/>
      <c r="GR33" s="319"/>
      <c r="GS33" s="319"/>
      <c r="GT33" s="319"/>
      <c r="GU33" s="319"/>
      <c r="GV33" s="319"/>
      <c r="GW33" s="319"/>
      <c r="GX33" s="319"/>
      <c r="GY33" s="319"/>
      <c r="GZ33" s="319"/>
      <c r="HA33" s="319"/>
      <c r="HB33" s="319"/>
      <c r="HC33" s="319"/>
      <c r="HD33" s="319"/>
      <c r="HE33" s="319"/>
      <c r="HF33" s="319"/>
      <c r="HG33" s="319"/>
      <c r="HH33" s="319"/>
      <c r="HI33" s="319"/>
      <c r="HJ33" s="319"/>
      <c r="HK33" s="319"/>
      <c r="HL33" s="319"/>
      <c r="HM33" s="319"/>
      <c r="HN33" s="319"/>
      <c r="HO33" s="319"/>
      <c r="HP33" s="319"/>
      <c r="HQ33" s="319"/>
      <c r="HR33" s="319"/>
      <c r="HS33" s="319"/>
      <c r="HT33" s="319"/>
      <c r="HU33" s="319"/>
      <c r="HV33" s="319"/>
      <c r="HW33" s="319"/>
      <c r="HX33" s="319"/>
      <c r="HY33" s="319"/>
      <c r="HZ33" s="319"/>
      <c r="IA33" s="319"/>
      <c r="IB33" s="319"/>
      <c r="IC33" s="319"/>
    </row>
    <row r="34" spans="1:237" s="76" customFormat="1" ht="162" customHeight="1">
      <c r="A34" s="282">
        <f t="shared" si="2"/>
        <v>29</v>
      </c>
      <c r="B34" s="119" t="s">
        <v>188</v>
      </c>
      <c r="C34" s="115">
        <v>31202</v>
      </c>
      <c r="D34" s="190" t="s">
        <v>89</v>
      </c>
      <c r="E34" s="185" t="s">
        <v>288</v>
      </c>
      <c r="F34" s="78" t="s">
        <v>120</v>
      </c>
      <c r="G34" s="78" t="s">
        <v>192</v>
      </c>
      <c r="H34" s="85">
        <v>27000000</v>
      </c>
      <c r="I34" s="163">
        <v>17238000</v>
      </c>
      <c r="J34" s="129">
        <f t="shared" si="0"/>
        <v>9762000</v>
      </c>
      <c r="K34" s="67">
        <v>90</v>
      </c>
      <c r="L34" s="77">
        <v>41809</v>
      </c>
      <c r="M34" s="77">
        <v>41823</v>
      </c>
      <c r="N34" s="77">
        <v>41914</v>
      </c>
      <c r="O34" s="128" t="s">
        <v>374</v>
      </c>
      <c r="P34" s="78" t="s">
        <v>373</v>
      </c>
      <c r="Q34" s="118" t="s">
        <v>229</v>
      </c>
      <c r="R34" s="197"/>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c r="DY34" s="319"/>
      <c r="DZ34" s="319"/>
      <c r="EA34" s="319"/>
      <c r="EB34" s="319"/>
      <c r="EC34" s="319"/>
      <c r="ED34" s="319"/>
      <c r="EE34" s="319"/>
      <c r="EF34" s="319"/>
      <c r="EG34" s="319"/>
      <c r="EH34" s="319"/>
      <c r="EI34" s="319"/>
      <c r="EJ34" s="319"/>
      <c r="EK34" s="319"/>
      <c r="EL34" s="319"/>
      <c r="EM34" s="319"/>
      <c r="EN34" s="319"/>
      <c r="EO34" s="319"/>
      <c r="EP34" s="319"/>
      <c r="EQ34" s="319"/>
      <c r="ER34" s="319"/>
      <c r="ES34" s="319"/>
      <c r="ET34" s="319"/>
      <c r="EU34" s="319"/>
      <c r="EV34" s="319"/>
      <c r="EW34" s="319"/>
      <c r="EX34" s="319"/>
      <c r="EY34" s="319"/>
      <c r="EZ34" s="319"/>
      <c r="FA34" s="319"/>
      <c r="FB34" s="319"/>
      <c r="FC34" s="319"/>
      <c r="FD34" s="319"/>
      <c r="FE34" s="319"/>
      <c r="FF34" s="319"/>
      <c r="FG34" s="319"/>
      <c r="FH34" s="319"/>
      <c r="FI34" s="319"/>
      <c r="FJ34" s="319"/>
      <c r="FK34" s="319"/>
      <c r="FL34" s="319"/>
      <c r="FM34" s="319"/>
      <c r="FN34" s="319"/>
      <c r="FO34" s="319"/>
      <c r="FP34" s="319"/>
      <c r="FQ34" s="319"/>
      <c r="FR34" s="319"/>
      <c r="FS34" s="319"/>
      <c r="FT34" s="319"/>
      <c r="FU34" s="319"/>
      <c r="FV34" s="319"/>
      <c r="FW34" s="319"/>
      <c r="FX34" s="319"/>
      <c r="FY34" s="319"/>
      <c r="FZ34" s="319"/>
      <c r="GA34" s="319"/>
      <c r="GB34" s="319"/>
      <c r="GC34" s="319"/>
      <c r="GD34" s="319"/>
      <c r="GE34" s="319"/>
      <c r="GF34" s="319"/>
      <c r="GG34" s="319"/>
      <c r="GH34" s="319"/>
      <c r="GI34" s="319"/>
      <c r="GJ34" s="319"/>
      <c r="GK34" s="319"/>
      <c r="GL34" s="319"/>
      <c r="GM34" s="319"/>
      <c r="GN34" s="319"/>
      <c r="GO34" s="319"/>
      <c r="GP34" s="319"/>
      <c r="GQ34" s="319"/>
      <c r="GR34" s="319"/>
      <c r="GS34" s="319"/>
      <c r="GT34" s="319"/>
      <c r="GU34" s="319"/>
      <c r="GV34" s="319"/>
      <c r="GW34" s="319"/>
      <c r="GX34" s="319"/>
      <c r="GY34" s="319"/>
      <c r="GZ34" s="319"/>
      <c r="HA34" s="319"/>
      <c r="HB34" s="319"/>
      <c r="HC34" s="319"/>
      <c r="HD34" s="319"/>
      <c r="HE34" s="319"/>
      <c r="HF34" s="319"/>
      <c r="HG34" s="319"/>
      <c r="HH34" s="319"/>
      <c r="HI34" s="319"/>
      <c r="HJ34" s="319"/>
      <c r="HK34" s="319"/>
      <c r="HL34" s="319"/>
      <c r="HM34" s="319"/>
      <c r="HN34" s="319"/>
      <c r="HO34" s="319"/>
      <c r="HP34" s="319"/>
      <c r="HQ34" s="319"/>
      <c r="HR34" s="319"/>
      <c r="HS34" s="319"/>
      <c r="HT34" s="319"/>
      <c r="HU34" s="319"/>
      <c r="HV34" s="319"/>
      <c r="HW34" s="319"/>
      <c r="HX34" s="319"/>
      <c r="HY34" s="319"/>
      <c r="HZ34" s="319"/>
      <c r="IA34" s="319"/>
      <c r="IB34" s="319"/>
      <c r="IC34" s="319"/>
    </row>
    <row r="35" spans="1:237" s="76" customFormat="1" ht="166.5" customHeight="1">
      <c r="A35" s="282">
        <f t="shared" si="2"/>
        <v>30</v>
      </c>
      <c r="B35" s="119" t="s">
        <v>188</v>
      </c>
      <c r="C35" s="115">
        <v>31202</v>
      </c>
      <c r="D35" s="190" t="s">
        <v>89</v>
      </c>
      <c r="E35" s="185" t="s">
        <v>288</v>
      </c>
      <c r="F35" s="78" t="s">
        <v>120</v>
      </c>
      <c r="G35" s="78" t="s">
        <v>192</v>
      </c>
      <c r="H35" s="85">
        <v>9235000</v>
      </c>
      <c r="I35" s="163">
        <v>9000000</v>
      </c>
      <c r="J35" s="129">
        <f t="shared" si="0"/>
        <v>235000</v>
      </c>
      <c r="K35" s="87">
        <v>4</v>
      </c>
      <c r="L35" s="77">
        <v>41786</v>
      </c>
      <c r="M35" s="77">
        <v>41786</v>
      </c>
      <c r="N35" s="77">
        <v>41790</v>
      </c>
      <c r="O35" s="128" t="s">
        <v>367</v>
      </c>
      <c r="P35" s="112" t="s">
        <v>340</v>
      </c>
      <c r="Q35" s="195" t="s">
        <v>48</v>
      </c>
      <c r="R35" s="197"/>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c r="DY35" s="319"/>
      <c r="DZ35" s="319"/>
      <c r="EA35" s="319"/>
      <c r="EB35" s="319"/>
      <c r="EC35" s="319"/>
      <c r="ED35" s="319"/>
      <c r="EE35" s="319"/>
      <c r="EF35" s="319"/>
      <c r="EG35" s="319"/>
      <c r="EH35" s="319"/>
      <c r="EI35" s="319"/>
      <c r="EJ35" s="319"/>
      <c r="EK35" s="319"/>
      <c r="EL35" s="319"/>
      <c r="EM35" s="319"/>
      <c r="EN35" s="319"/>
      <c r="EO35" s="319"/>
      <c r="EP35" s="319"/>
      <c r="EQ35" s="319"/>
      <c r="ER35" s="319"/>
      <c r="ES35" s="319"/>
      <c r="ET35" s="319"/>
      <c r="EU35" s="319"/>
      <c r="EV35" s="319"/>
      <c r="EW35" s="319"/>
      <c r="EX35" s="319"/>
      <c r="EY35" s="319"/>
      <c r="EZ35" s="319"/>
      <c r="FA35" s="319"/>
      <c r="FB35" s="319"/>
      <c r="FC35" s="319"/>
      <c r="FD35" s="319"/>
      <c r="FE35" s="319"/>
      <c r="FF35" s="319"/>
      <c r="FG35" s="319"/>
      <c r="FH35" s="319"/>
      <c r="FI35" s="319"/>
      <c r="FJ35" s="319"/>
      <c r="FK35" s="319"/>
      <c r="FL35" s="319"/>
      <c r="FM35" s="319"/>
      <c r="FN35" s="319"/>
      <c r="FO35" s="319"/>
      <c r="FP35" s="319"/>
      <c r="FQ35" s="319"/>
      <c r="FR35" s="319"/>
      <c r="FS35" s="319"/>
      <c r="FT35" s="319"/>
      <c r="FU35" s="319"/>
      <c r="FV35" s="319"/>
      <c r="FW35" s="319"/>
      <c r="FX35" s="319"/>
      <c r="FY35" s="319"/>
      <c r="FZ35" s="319"/>
      <c r="GA35" s="319"/>
      <c r="GB35" s="319"/>
      <c r="GC35" s="319"/>
      <c r="GD35" s="319"/>
      <c r="GE35" s="319"/>
      <c r="GF35" s="319"/>
      <c r="GG35" s="319"/>
      <c r="GH35" s="319"/>
      <c r="GI35" s="319"/>
      <c r="GJ35" s="319"/>
      <c r="GK35" s="319"/>
      <c r="GL35" s="319"/>
      <c r="GM35" s="319"/>
      <c r="GN35" s="319"/>
      <c r="GO35" s="319"/>
      <c r="GP35" s="319"/>
      <c r="GQ35" s="319"/>
      <c r="GR35" s="319"/>
      <c r="GS35" s="319"/>
      <c r="GT35" s="319"/>
      <c r="GU35" s="319"/>
      <c r="GV35" s="319"/>
      <c r="GW35" s="319"/>
      <c r="GX35" s="319"/>
      <c r="GY35" s="319"/>
      <c r="GZ35" s="319"/>
      <c r="HA35" s="319"/>
      <c r="HB35" s="319"/>
      <c r="HC35" s="319"/>
      <c r="HD35" s="319"/>
      <c r="HE35" s="319"/>
      <c r="HF35" s="319"/>
      <c r="HG35" s="319"/>
      <c r="HH35" s="319"/>
      <c r="HI35" s="319"/>
      <c r="HJ35" s="319"/>
      <c r="HK35" s="319"/>
      <c r="HL35" s="319"/>
      <c r="HM35" s="319"/>
      <c r="HN35" s="319"/>
      <c r="HO35" s="319"/>
      <c r="HP35" s="319"/>
      <c r="HQ35" s="319"/>
      <c r="HR35" s="319"/>
      <c r="HS35" s="319"/>
      <c r="HT35" s="319"/>
      <c r="HU35" s="319"/>
      <c r="HV35" s="319"/>
      <c r="HW35" s="319"/>
      <c r="HX35" s="319"/>
      <c r="HY35" s="319"/>
      <c r="HZ35" s="319"/>
      <c r="IA35" s="319"/>
      <c r="IB35" s="319"/>
      <c r="IC35" s="319"/>
    </row>
    <row r="36" spans="1:237" s="76" customFormat="1" ht="127.5" customHeight="1">
      <c r="A36" s="282">
        <f t="shared" si="2"/>
        <v>31</v>
      </c>
      <c r="B36" s="119" t="s">
        <v>188</v>
      </c>
      <c r="C36" s="115">
        <v>31202</v>
      </c>
      <c r="D36" s="190" t="s">
        <v>89</v>
      </c>
      <c r="E36" s="293" t="s">
        <v>288</v>
      </c>
      <c r="F36" s="78" t="s">
        <v>120</v>
      </c>
      <c r="G36" s="78" t="s">
        <v>192</v>
      </c>
      <c r="H36" s="202">
        <v>7761600</v>
      </c>
      <c r="I36" s="191">
        <v>7596960</v>
      </c>
      <c r="J36" s="129">
        <f t="shared" si="0"/>
        <v>164640</v>
      </c>
      <c r="K36" s="87">
        <v>240</v>
      </c>
      <c r="L36" s="77">
        <v>41750</v>
      </c>
      <c r="M36" s="77">
        <v>41768</v>
      </c>
      <c r="N36" s="77">
        <v>42012</v>
      </c>
      <c r="O36" s="128" t="s">
        <v>356</v>
      </c>
      <c r="P36" s="112" t="s">
        <v>386</v>
      </c>
      <c r="Q36" s="118" t="s">
        <v>160</v>
      </c>
      <c r="R36" s="197"/>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c r="CP36" s="319"/>
      <c r="CQ36" s="319"/>
      <c r="CR36" s="319"/>
      <c r="CS36" s="319"/>
      <c r="CT36" s="319"/>
      <c r="CU36" s="319"/>
      <c r="CV36" s="319"/>
      <c r="CW36" s="319"/>
      <c r="CX36" s="319"/>
      <c r="CY36" s="319"/>
      <c r="CZ36" s="319"/>
      <c r="DA36" s="319"/>
      <c r="DB36" s="319"/>
      <c r="DC36" s="319"/>
      <c r="DD36" s="319"/>
      <c r="DE36" s="319"/>
      <c r="DF36" s="319"/>
      <c r="DG36" s="319"/>
      <c r="DH36" s="319"/>
      <c r="DI36" s="319"/>
      <c r="DJ36" s="319"/>
      <c r="DK36" s="319"/>
      <c r="DL36" s="319"/>
      <c r="DM36" s="319"/>
      <c r="DN36" s="319"/>
      <c r="DO36" s="319"/>
      <c r="DP36" s="319"/>
      <c r="DQ36" s="319"/>
      <c r="DR36" s="319"/>
      <c r="DS36" s="319"/>
      <c r="DT36" s="319"/>
      <c r="DU36" s="319"/>
      <c r="DV36" s="319"/>
      <c r="DW36" s="319"/>
      <c r="DX36" s="319"/>
      <c r="DY36" s="319"/>
      <c r="DZ36" s="319"/>
      <c r="EA36" s="319"/>
      <c r="EB36" s="319"/>
      <c r="EC36" s="319"/>
      <c r="ED36" s="319"/>
      <c r="EE36" s="319"/>
      <c r="EF36" s="319"/>
      <c r="EG36" s="319"/>
      <c r="EH36" s="319"/>
      <c r="EI36" s="319"/>
      <c r="EJ36" s="319"/>
      <c r="EK36" s="319"/>
      <c r="EL36" s="319"/>
      <c r="EM36" s="319"/>
      <c r="EN36" s="319"/>
      <c r="EO36" s="319"/>
      <c r="EP36" s="319"/>
      <c r="EQ36" s="319"/>
      <c r="ER36" s="319"/>
      <c r="ES36" s="319"/>
      <c r="ET36" s="319"/>
      <c r="EU36" s="319"/>
      <c r="EV36" s="319"/>
      <c r="EW36" s="319"/>
      <c r="EX36" s="319"/>
      <c r="EY36" s="319"/>
      <c r="EZ36" s="319"/>
      <c r="FA36" s="319"/>
      <c r="FB36" s="319"/>
      <c r="FC36" s="319"/>
      <c r="FD36" s="319"/>
      <c r="FE36" s="319"/>
      <c r="FF36" s="319"/>
      <c r="FG36" s="319"/>
      <c r="FH36" s="319"/>
      <c r="FI36" s="319"/>
      <c r="FJ36" s="319"/>
      <c r="FK36" s="319"/>
      <c r="FL36" s="319"/>
      <c r="FM36" s="319"/>
      <c r="FN36" s="319"/>
      <c r="FO36" s="319"/>
      <c r="FP36" s="319"/>
      <c r="FQ36" s="319"/>
      <c r="FR36" s="319"/>
      <c r="FS36" s="319"/>
      <c r="FT36" s="319"/>
      <c r="FU36" s="319"/>
      <c r="FV36" s="319"/>
      <c r="FW36" s="319"/>
      <c r="FX36" s="319"/>
      <c r="FY36" s="319"/>
      <c r="FZ36" s="319"/>
      <c r="GA36" s="319"/>
      <c r="GB36" s="319"/>
      <c r="GC36" s="319"/>
      <c r="GD36" s="319"/>
      <c r="GE36" s="319"/>
      <c r="GF36" s="319"/>
      <c r="GG36" s="319"/>
      <c r="GH36" s="319"/>
      <c r="GI36" s="319"/>
      <c r="GJ36" s="319"/>
      <c r="GK36" s="319"/>
      <c r="GL36" s="319"/>
      <c r="GM36" s="319"/>
      <c r="GN36" s="319"/>
      <c r="GO36" s="319"/>
      <c r="GP36" s="319"/>
      <c r="GQ36" s="319"/>
      <c r="GR36" s="319"/>
      <c r="GS36" s="319"/>
      <c r="GT36" s="319"/>
      <c r="GU36" s="319"/>
      <c r="GV36" s="319"/>
      <c r="GW36" s="319"/>
      <c r="GX36" s="319"/>
      <c r="GY36" s="319"/>
      <c r="GZ36" s="319"/>
      <c r="HA36" s="319"/>
      <c r="HB36" s="319"/>
      <c r="HC36" s="319"/>
      <c r="HD36" s="319"/>
      <c r="HE36" s="319"/>
      <c r="HF36" s="319"/>
      <c r="HG36" s="319"/>
      <c r="HH36" s="319"/>
      <c r="HI36" s="319"/>
      <c r="HJ36" s="319"/>
      <c r="HK36" s="319"/>
      <c r="HL36" s="319"/>
      <c r="HM36" s="319"/>
      <c r="HN36" s="319"/>
      <c r="HO36" s="319"/>
      <c r="HP36" s="319"/>
      <c r="HQ36" s="319"/>
      <c r="HR36" s="319"/>
      <c r="HS36" s="319"/>
      <c r="HT36" s="319"/>
      <c r="HU36" s="319"/>
      <c r="HV36" s="319"/>
      <c r="HW36" s="319"/>
      <c r="HX36" s="319"/>
      <c r="HY36" s="319"/>
      <c r="HZ36" s="319"/>
      <c r="IA36" s="319"/>
      <c r="IB36" s="319"/>
      <c r="IC36" s="319"/>
    </row>
    <row r="37" spans="1:237" s="76" customFormat="1" ht="90.75" customHeight="1">
      <c r="A37" s="282">
        <f t="shared" si="2"/>
        <v>32</v>
      </c>
      <c r="B37" s="119" t="s">
        <v>188</v>
      </c>
      <c r="C37" s="115">
        <v>31202</v>
      </c>
      <c r="D37" s="190" t="s">
        <v>89</v>
      </c>
      <c r="E37" s="185" t="s">
        <v>261</v>
      </c>
      <c r="F37" s="78" t="s">
        <v>120</v>
      </c>
      <c r="G37" s="78" t="s">
        <v>192</v>
      </c>
      <c r="H37" s="85">
        <v>4403360</v>
      </c>
      <c r="I37" s="163">
        <v>1999000</v>
      </c>
      <c r="J37" s="129">
        <f t="shared" si="0"/>
        <v>2404360</v>
      </c>
      <c r="K37" s="87">
        <v>15</v>
      </c>
      <c r="L37" s="77">
        <v>41761</v>
      </c>
      <c r="M37" s="77">
        <v>41768</v>
      </c>
      <c r="N37" s="77">
        <v>41788</v>
      </c>
      <c r="O37" s="128" t="s">
        <v>359</v>
      </c>
      <c r="P37" s="119" t="s">
        <v>379</v>
      </c>
      <c r="Q37" s="118" t="s">
        <v>121</v>
      </c>
      <c r="R37" s="197"/>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19"/>
      <c r="CN37" s="319"/>
      <c r="CO37" s="319"/>
      <c r="CP37" s="319"/>
      <c r="CQ37" s="319"/>
      <c r="CR37" s="319"/>
      <c r="CS37" s="319"/>
      <c r="CT37" s="319"/>
      <c r="CU37" s="319"/>
      <c r="CV37" s="319"/>
      <c r="CW37" s="319"/>
      <c r="CX37" s="319"/>
      <c r="CY37" s="319"/>
      <c r="CZ37" s="319"/>
      <c r="DA37" s="319"/>
      <c r="DB37" s="319"/>
      <c r="DC37" s="319"/>
      <c r="DD37" s="319"/>
      <c r="DE37" s="319"/>
      <c r="DF37" s="319"/>
      <c r="DG37" s="319"/>
      <c r="DH37" s="319"/>
      <c r="DI37" s="319"/>
      <c r="DJ37" s="319"/>
      <c r="DK37" s="319"/>
      <c r="DL37" s="319"/>
      <c r="DM37" s="319"/>
      <c r="DN37" s="319"/>
      <c r="DO37" s="319"/>
      <c r="DP37" s="319"/>
      <c r="DQ37" s="319"/>
      <c r="DR37" s="319"/>
      <c r="DS37" s="319"/>
      <c r="DT37" s="319"/>
      <c r="DU37" s="319"/>
      <c r="DV37" s="319"/>
      <c r="DW37" s="319"/>
      <c r="DX37" s="319"/>
      <c r="DY37" s="319"/>
      <c r="DZ37" s="319"/>
      <c r="EA37" s="319"/>
      <c r="EB37" s="319"/>
      <c r="EC37" s="319"/>
      <c r="ED37" s="319"/>
      <c r="EE37" s="319"/>
      <c r="EF37" s="319"/>
      <c r="EG37" s="319"/>
      <c r="EH37" s="319"/>
      <c r="EI37" s="319"/>
      <c r="EJ37" s="319"/>
      <c r="EK37" s="319"/>
      <c r="EL37" s="319"/>
      <c r="EM37" s="319"/>
      <c r="EN37" s="319"/>
      <c r="EO37" s="319"/>
      <c r="EP37" s="319"/>
      <c r="EQ37" s="319"/>
      <c r="ER37" s="319"/>
      <c r="ES37" s="319"/>
      <c r="ET37" s="319"/>
      <c r="EU37" s="319"/>
      <c r="EV37" s="319"/>
      <c r="EW37" s="319"/>
      <c r="EX37" s="319"/>
      <c r="EY37" s="319"/>
      <c r="EZ37" s="319"/>
      <c r="FA37" s="319"/>
      <c r="FB37" s="319"/>
      <c r="FC37" s="319"/>
      <c r="FD37" s="319"/>
      <c r="FE37" s="319"/>
      <c r="FF37" s="319"/>
      <c r="FG37" s="319"/>
      <c r="FH37" s="319"/>
      <c r="FI37" s="319"/>
      <c r="FJ37" s="319"/>
      <c r="FK37" s="319"/>
      <c r="FL37" s="319"/>
      <c r="FM37" s="319"/>
      <c r="FN37" s="319"/>
      <c r="FO37" s="319"/>
      <c r="FP37" s="319"/>
      <c r="FQ37" s="319"/>
      <c r="FR37" s="319"/>
      <c r="FS37" s="319"/>
      <c r="FT37" s="319"/>
      <c r="FU37" s="319"/>
      <c r="FV37" s="319"/>
      <c r="FW37" s="319"/>
      <c r="FX37" s="319"/>
      <c r="FY37" s="319"/>
      <c r="FZ37" s="319"/>
      <c r="GA37" s="319"/>
      <c r="GB37" s="319"/>
      <c r="GC37" s="319"/>
      <c r="GD37" s="319"/>
      <c r="GE37" s="319"/>
      <c r="GF37" s="319"/>
      <c r="GG37" s="319"/>
      <c r="GH37" s="319"/>
      <c r="GI37" s="319"/>
      <c r="GJ37" s="319"/>
      <c r="GK37" s="319"/>
      <c r="GL37" s="319"/>
      <c r="GM37" s="319"/>
      <c r="GN37" s="319"/>
      <c r="GO37" s="319"/>
      <c r="GP37" s="319"/>
      <c r="GQ37" s="319"/>
      <c r="GR37" s="319"/>
      <c r="GS37" s="319"/>
      <c r="GT37" s="319"/>
      <c r="GU37" s="319"/>
      <c r="GV37" s="319"/>
      <c r="GW37" s="319"/>
      <c r="GX37" s="319"/>
      <c r="GY37" s="319"/>
      <c r="GZ37" s="319"/>
      <c r="HA37" s="319"/>
      <c r="HB37" s="319"/>
      <c r="HC37" s="319"/>
      <c r="HD37" s="319"/>
      <c r="HE37" s="319"/>
      <c r="HF37" s="319"/>
      <c r="HG37" s="319"/>
      <c r="HH37" s="319"/>
      <c r="HI37" s="319"/>
      <c r="HJ37" s="319"/>
      <c r="HK37" s="319"/>
      <c r="HL37" s="319"/>
      <c r="HM37" s="319"/>
      <c r="HN37" s="319"/>
      <c r="HO37" s="319"/>
      <c r="HP37" s="319"/>
      <c r="HQ37" s="319"/>
      <c r="HR37" s="319"/>
      <c r="HS37" s="319"/>
      <c r="HT37" s="319"/>
      <c r="HU37" s="319"/>
      <c r="HV37" s="319"/>
      <c r="HW37" s="319"/>
      <c r="HX37" s="319"/>
      <c r="HY37" s="319"/>
      <c r="HZ37" s="319"/>
      <c r="IA37" s="319"/>
      <c r="IB37" s="319"/>
      <c r="IC37" s="319"/>
    </row>
    <row r="38" spans="1:237" s="76" customFormat="1" ht="176.25" customHeight="1">
      <c r="A38" s="282">
        <f t="shared" si="2"/>
        <v>33</v>
      </c>
      <c r="B38" s="119" t="s">
        <v>188</v>
      </c>
      <c r="C38" s="115">
        <v>31202</v>
      </c>
      <c r="D38" s="190" t="s">
        <v>89</v>
      </c>
      <c r="E38" s="185" t="s">
        <v>288</v>
      </c>
      <c r="F38" s="78" t="s">
        <v>120</v>
      </c>
      <c r="G38" s="78" t="s">
        <v>192</v>
      </c>
      <c r="H38" s="85">
        <v>22000000</v>
      </c>
      <c r="I38" s="87"/>
      <c r="J38" s="129">
        <f t="shared" si="0"/>
        <v>22000000</v>
      </c>
      <c r="K38" s="87">
        <v>90</v>
      </c>
      <c r="L38" s="77">
        <v>41695</v>
      </c>
      <c r="M38" s="77">
        <v>41702</v>
      </c>
      <c r="N38" s="77">
        <v>42002</v>
      </c>
      <c r="O38" s="109" t="s">
        <v>127</v>
      </c>
      <c r="P38" s="112" t="s">
        <v>262</v>
      </c>
      <c r="Q38" s="195" t="s">
        <v>100</v>
      </c>
      <c r="R38" s="197"/>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19"/>
      <c r="CN38" s="319"/>
      <c r="CO38" s="319"/>
      <c r="CP38" s="319"/>
      <c r="CQ38" s="319"/>
      <c r="CR38" s="319"/>
      <c r="CS38" s="319"/>
      <c r="CT38" s="319"/>
      <c r="CU38" s="319"/>
      <c r="CV38" s="319"/>
      <c r="CW38" s="319"/>
      <c r="CX38" s="319"/>
      <c r="CY38" s="319"/>
      <c r="CZ38" s="319"/>
      <c r="DA38" s="319"/>
      <c r="DB38" s="319"/>
      <c r="DC38" s="319"/>
      <c r="DD38" s="319"/>
      <c r="DE38" s="319"/>
      <c r="DF38" s="319"/>
      <c r="DG38" s="319"/>
      <c r="DH38" s="319"/>
      <c r="DI38" s="319"/>
      <c r="DJ38" s="319"/>
      <c r="DK38" s="319"/>
      <c r="DL38" s="319"/>
      <c r="DM38" s="319"/>
      <c r="DN38" s="319"/>
      <c r="DO38" s="319"/>
      <c r="DP38" s="319"/>
      <c r="DQ38" s="319"/>
      <c r="DR38" s="319"/>
      <c r="DS38" s="319"/>
      <c r="DT38" s="319"/>
      <c r="DU38" s="319"/>
      <c r="DV38" s="319"/>
      <c r="DW38" s="319"/>
      <c r="DX38" s="319"/>
      <c r="DY38" s="319"/>
      <c r="DZ38" s="319"/>
      <c r="EA38" s="319"/>
      <c r="EB38" s="319"/>
      <c r="EC38" s="319"/>
      <c r="ED38" s="319"/>
      <c r="EE38" s="319"/>
      <c r="EF38" s="319"/>
      <c r="EG38" s="319"/>
      <c r="EH38" s="319"/>
      <c r="EI38" s="319"/>
      <c r="EJ38" s="319"/>
      <c r="EK38" s="319"/>
      <c r="EL38" s="319"/>
      <c r="EM38" s="319"/>
      <c r="EN38" s="319"/>
      <c r="EO38" s="319"/>
      <c r="EP38" s="319"/>
      <c r="EQ38" s="319"/>
      <c r="ER38" s="319"/>
      <c r="ES38" s="319"/>
      <c r="ET38" s="319"/>
      <c r="EU38" s="319"/>
      <c r="EV38" s="319"/>
      <c r="EW38" s="319"/>
      <c r="EX38" s="319"/>
      <c r="EY38" s="319"/>
      <c r="EZ38" s="319"/>
      <c r="FA38" s="319"/>
      <c r="FB38" s="319"/>
      <c r="FC38" s="319"/>
      <c r="FD38" s="319"/>
      <c r="FE38" s="319"/>
      <c r="FF38" s="319"/>
      <c r="FG38" s="319"/>
      <c r="FH38" s="319"/>
      <c r="FI38" s="319"/>
      <c r="FJ38" s="319"/>
      <c r="FK38" s="319"/>
      <c r="FL38" s="319"/>
      <c r="FM38" s="319"/>
      <c r="FN38" s="319"/>
      <c r="FO38" s="319"/>
      <c r="FP38" s="319"/>
      <c r="FQ38" s="319"/>
      <c r="FR38" s="319"/>
      <c r="FS38" s="319"/>
      <c r="FT38" s="319"/>
      <c r="FU38" s="319"/>
      <c r="FV38" s="319"/>
      <c r="FW38" s="319"/>
      <c r="FX38" s="319"/>
      <c r="FY38" s="319"/>
      <c r="FZ38" s="319"/>
      <c r="GA38" s="319"/>
      <c r="GB38" s="319"/>
      <c r="GC38" s="319"/>
      <c r="GD38" s="319"/>
      <c r="GE38" s="319"/>
      <c r="GF38" s="319"/>
      <c r="GG38" s="319"/>
      <c r="GH38" s="319"/>
      <c r="GI38" s="319"/>
      <c r="GJ38" s="319"/>
      <c r="GK38" s="319"/>
      <c r="GL38" s="319"/>
      <c r="GM38" s="319"/>
      <c r="GN38" s="319"/>
      <c r="GO38" s="319"/>
      <c r="GP38" s="319"/>
      <c r="GQ38" s="319"/>
      <c r="GR38" s="319"/>
      <c r="GS38" s="319"/>
      <c r="GT38" s="319"/>
      <c r="GU38" s="319"/>
      <c r="GV38" s="319"/>
      <c r="GW38" s="319"/>
      <c r="GX38" s="319"/>
      <c r="GY38" s="319"/>
      <c r="GZ38" s="319"/>
      <c r="HA38" s="319"/>
      <c r="HB38" s="319"/>
      <c r="HC38" s="319"/>
      <c r="HD38" s="319"/>
      <c r="HE38" s="319"/>
      <c r="HF38" s="319"/>
      <c r="HG38" s="319"/>
      <c r="HH38" s="319"/>
      <c r="HI38" s="319"/>
      <c r="HJ38" s="319"/>
      <c r="HK38" s="319"/>
      <c r="HL38" s="319"/>
      <c r="HM38" s="319"/>
      <c r="HN38" s="319"/>
      <c r="HO38" s="319"/>
      <c r="HP38" s="319"/>
      <c r="HQ38" s="319"/>
      <c r="HR38" s="319"/>
      <c r="HS38" s="319"/>
      <c r="HT38" s="319"/>
      <c r="HU38" s="319"/>
      <c r="HV38" s="319"/>
      <c r="HW38" s="319"/>
      <c r="HX38" s="319"/>
      <c r="HY38" s="319"/>
      <c r="HZ38" s="319"/>
      <c r="IA38" s="319"/>
      <c r="IB38" s="319"/>
      <c r="IC38" s="319"/>
    </row>
    <row r="39" spans="1:237" s="76" customFormat="1" ht="102" customHeight="1">
      <c r="A39" s="282">
        <f t="shared" si="2"/>
        <v>34</v>
      </c>
      <c r="B39" s="119" t="s">
        <v>188</v>
      </c>
      <c r="C39" s="115">
        <v>31202</v>
      </c>
      <c r="D39" s="190" t="s">
        <v>89</v>
      </c>
      <c r="E39" s="185" t="s">
        <v>288</v>
      </c>
      <c r="F39" s="78" t="s">
        <v>114</v>
      </c>
      <c r="G39" s="78" t="s">
        <v>192</v>
      </c>
      <c r="H39" s="85">
        <v>36000000</v>
      </c>
      <c r="I39" s="87">
        <v>36000000</v>
      </c>
      <c r="J39" s="129">
        <f t="shared" si="0"/>
        <v>0</v>
      </c>
      <c r="K39" s="87">
        <v>240</v>
      </c>
      <c r="L39" s="77">
        <v>41662</v>
      </c>
      <c r="M39" s="77">
        <v>41666</v>
      </c>
      <c r="N39" s="77">
        <v>41908</v>
      </c>
      <c r="O39" s="128" t="s">
        <v>343</v>
      </c>
      <c r="P39" s="283" t="s">
        <v>381</v>
      </c>
      <c r="Q39" s="195" t="s">
        <v>47</v>
      </c>
      <c r="R39" s="197"/>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19"/>
      <c r="DE39" s="319"/>
      <c r="DF39" s="319"/>
      <c r="DG39" s="319"/>
      <c r="DH39" s="319"/>
      <c r="DI39" s="319"/>
      <c r="DJ39" s="319"/>
      <c r="DK39" s="319"/>
      <c r="DL39" s="319"/>
      <c r="DM39" s="319"/>
      <c r="DN39" s="319"/>
      <c r="DO39" s="319"/>
      <c r="DP39" s="319"/>
      <c r="DQ39" s="319"/>
      <c r="DR39" s="319"/>
      <c r="DS39" s="319"/>
      <c r="DT39" s="319"/>
      <c r="DU39" s="319"/>
      <c r="DV39" s="319"/>
      <c r="DW39" s="319"/>
      <c r="DX39" s="319"/>
      <c r="DY39" s="319"/>
      <c r="DZ39" s="319"/>
      <c r="EA39" s="319"/>
      <c r="EB39" s="319"/>
      <c r="EC39" s="319"/>
      <c r="ED39" s="319"/>
      <c r="EE39" s="319"/>
      <c r="EF39" s="319"/>
      <c r="EG39" s="319"/>
      <c r="EH39" s="319"/>
      <c r="EI39" s="319"/>
      <c r="EJ39" s="319"/>
      <c r="EK39" s="319"/>
      <c r="EL39" s="319"/>
      <c r="EM39" s="319"/>
      <c r="EN39" s="319"/>
      <c r="EO39" s="319"/>
      <c r="EP39" s="319"/>
      <c r="EQ39" s="319"/>
      <c r="ER39" s="319"/>
      <c r="ES39" s="319"/>
      <c r="ET39" s="319"/>
      <c r="EU39" s="319"/>
      <c r="EV39" s="319"/>
      <c r="EW39" s="319"/>
      <c r="EX39" s="319"/>
      <c r="EY39" s="319"/>
      <c r="EZ39" s="319"/>
      <c r="FA39" s="319"/>
      <c r="FB39" s="319"/>
      <c r="FC39" s="319"/>
      <c r="FD39" s="319"/>
      <c r="FE39" s="319"/>
      <c r="FF39" s="319"/>
      <c r="FG39" s="319"/>
      <c r="FH39" s="319"/>
      <c r="FI39" s="319"/>
      <c r="FJ39" s="319"/>
      <c r="FK39" s="319"/>
      <c r="FL39" s="319"/>
      <c r="FM39" s="319"/>
      <c r="FN39" s="319"/>
      <c r="FO39" s="319"/>
      <c r="FP39" s="319"/>
      <c r="FQ39" s="319"/>
      <c r="FR39" s="319"/>
      <c r="FS39" s="319"/>
      <c r="FT39" s="319"/>
      <c r="FU39" s="319"/>
      <c r="FV39" s="319"/>
      <c r="FW39" s="319"/>
      <c r="FX39" s="319"/>
      <c r="FY39" s="319"/>
      <c r="FZ39" s="319"/>
      <c r="GA39" s="319"/>
      <c r="GB39" s="319"/>
      <c r="GC39" s="319"/>
      <c r="GD39" s="319"/>
      <c r="GE39" s="319"/>
      <c r="GF39" s="319"/>
      <c r="GG39" s="319"/>
      <c r="GH39" s="319"/>
      <c r="GI39" s="319"/>
      <c r="GJ39" s="319"/>
      <c r="GK39" s="319"/>
      <c r="GL39" s="319"/>
      <c r="GM39" s="319"/>
      <c r="GN39" s="319"/>
      <c r="GO39" s="319"/>
      <c r="GP39" s="319"/>
      <c r="GQ39" s="319"/>
      <c r="GR39" s="319"/>
      <c r="GS39" s="319"/>
      <c r="GT39" s="319"/>
      <c r="GU39" s="319"/>
      <c r="GV39" s="319"/>
      <c r="GW39" s="319"/>
      <c r="GX39" s="319"/>
      <c r="GY39" s="319"/>
      <c r="GZ39" s="319"/>
      <c r="HA39" s="319"/>
      <c r="HB39" s="319"/>
      <c r="HC39" s="319"/>
      <c r="HD39" s="319"/>
      <c r="HE39" s="319"/>
      <c r="HF39" s="319"/>
      <c r="HG39" s="319"/>
      <c r="HH39" s="319"/>
      <c r="HI39" s="319"/>
      <c r="HJ39" s="319"/>
      <c r="HK39" s="319"/>
      <c r="HL39" s="319"/>
      <c r="HM39" s="319"/>
      <c r="HN39" s="319"/>
      <c r="HO39" s="319"/>
      <c r="HP39" s="319"/>
      <c r="HQ39" s="319"/>
      <c r="HR39" s="319"/>
      <c r="HS39" s="319"/>
      <c r="HT39" s="319"/>
      <c r="HU39" s="319"/>
      <c r="HV39" s="319"/>
      <c r="HW39" s="319"/>
      <c r="HX39" s="319"/>
      <c r="HY39" s="319"/>
      <c r="HZ39" s="319"/>
      <c r="IA39" s="319"/>
      <c r="IB39" s="319"/>
      <c r="IC39" s="319"/>
    </row>
    <row r="40" spans="1:237" s="76" customFormat="1" ht="121.5" customHeight="1">
      <c r="A40" s="282">
        <f t="shared" si="2"/>
        <v>35</v>
      </c>
      <c r="B40" s="119" t="s">
        <v>188</v>
      </c>
      <c r="C40" s="130" t="s">
        <v>275</v>
      </c>
      <c r="D40" s="190" t="s">
        <v>89</v>
      </c>
      <c r="E40" s="185" t="s">
        <v>288</v>
      </c>
      <c r="F40" s="78" t="s">
        <v>120</v>
      </c>
      <c r="G40" s="185" t="s">
        <v>49</v>
      </c>
      <c r="H40" s="84">
        <v>3572900</v>
      </c>
      <c r="I40" s="67"/>
      <c r="J40" s="129">
        <f t="shared" si="0"/>
        <v>3572900</v>
      </c>
      <c r="K40" s="67">
        <v>15</v>
      </c>
      <c r="L40" s="77">
        <v>41723</v>
      </c>
      <c r="M40" s="77">
        <v>41730</v>
      </c>
      <c r="N40" s="77">
        <v>41744</v>
      </c>
      <c r="O40" s="109" t="s">
        <v>201</v>
      </c>
      <c r="P40" s="320" t="s">
        <v>399</v>
      </c>
      <c r="Q40" s="321" t="s">
        <v>31</v>
      </c>
      <c r="R40" s="197"/>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319"/>
      <c r="CL40" s="319"/>
      <c r="CM40" s="319"/>
      <c r="CN40" s="319"/>
      <c r="CO40" s="319"/>
      <c r="CP40" s="319"/>
      <c r="CQ40" s="319"/>
      <c r="CR40" s="319"/>
      <c r="CS40" s="319"/>
      <c r="CT40" s="319"/>
      <c r="CU40" s="319"/>
      <c r="CV40" s="319"/>
      <c r="CW40" s="319"/>
      <c r="CX40" s="319"/>
      <c r="CY40" s="319"/>
      <c r="CZ40" s="319"/>
      <c r="DA40" s="319"/>
      <c r="DB40" s="319"/>
      <c r="DC40" s="319"/>
      <c r="DD40" s="319"/>
      <c r="DE40" s="319"/>
      <c r="DF40" s="319"/>
      <c r="DG40" s="319"/>
      <c r="DH40" s="319"/>
      <c r="DI40" s="319"/>
      <c r="DJ40" s="319"/>
      <c r="DK40" s="319"/>
      <c r="DL40" s="319"/>
      <c r="DM40" s="319"/>
      <c r="DN40" s="319"/>
      <c r="DO40" s="319"/>
      <c r="DP40" s="319"/>
      <c r="DQ40" s="319"/>
      <c r="DR40" s="319"/>
      <c r="DS40" s="319"/>
      <c r="DT40" s="319"/>
      <c r="DU40" s="319"/>
      <c r="DV40" s="319"/>
      <c r="DW40" s="319"/>
      <c r="DX40" s="319"/>
      <c r="DY40" s="319"/>
      <c r="DZ40" s="319"/>
      <c r="EA40" s="319"/>
      <c r="EB40" s="319"/>
      <c r="EC40" s="319"/>
      <c r="ED40" s="319"/>
      <c r="EE40" s="319"/>
      <c r="EF40" s="319"/>
      <c r="EG40" s="319"/>
      <c r="EH40" s="319"/>
      <c r="EI40" s="319"/>
      <c r="EJ40" s="319"/>
      <c r="EK40" s="319"/>
      <c r="EL40" s="319"/>
      <c r="EM40" s="319"/>
      <c r="EN40" s="319"/>
      <c r="EO40" s="319"/>
      <c r="EP40" s="319"/>
      <c r="EQ40" s="319"/>
      <c r="ER40" s="319"/>
      <c r="ES40" s="319"/>
      <c r="ET40" s="319"/>
      <c r="EU40" s="319"/>
      <c r="EV40" s="319"/>
      <c r="EW40" s="319"/>
      <c r="EX40" s="319"/>
      <c r="EY40" s="319"/>
      <c r="EZ40" s="319"/>
      <c r="FA40" s="319"/>
      <c r="FB40" s="319"/>
      <c r="FC40" s="319"/>
      <c r="FD40" s="319"/>
      <c r="FE40" s="319"/>
      <c r="FF40" s="319"/>
      <c r="FG40" s="319"/>
      <c r="FH40" s="319"/>
      <c r="FI40" s="319"/>
      <c r="FJ40" s="319"/>
      <c r="FK40" s="319"/>
      <c r="FL40" s="319"/>
      <c r="FM40" s="319"/>
      <c r="FN40" s="319"/>
      <c r="FO40" s="319"/>
      <c r="FP40" s="319"/>
      <c r="FQ40" s="319"/>
      <c r="FR40" s="319"/>
      <c r="FS40" s="319"/>
      <c r="FT40" s="319"/>
      <c r="FU40" s="319"/>
      <c r="FV40" s="319"/>
      <c r="FW40" s="319"/>
      <c r="FX40" s="319"/>
      <c r="FY40" s="319"/>
      <c r="FZ40" s="319"/>
      <c r="GA40" s="319"/>
      <c r="GB40" s="319"/>
      <c r="GC40" s="319"/>
      <c r="GD40" s="319"/>
      <c r="GE40" s="319"/>
      <c r="GF40" s="319"/>
      <c r="GG40" s="319"/>
      <c r="GH40" s="319"/>
      <c r="GI40" s="319"/>
      <c r="GJ40" s="319"/>
      <c r="GK40" s="319"/>
      <c r="GL40" s="319"/>
      <c r="GM40" s="319"/>
      <c r="GN40" s="319"/>
      <c r="GO40" s="319"/>
      <c r="GP40" s="319"/>
      <c r="GQ40" s="319"/>
      <c r="GR40" s="319"/>
      <c r="GS40" s="319"/>
      <c r="GT40" s="319"/>
      <c r="GU40" s="319"/>
      <c r="GV40" s="319"/>
      <c r="GW40" s="319"/>
      <c r="GX40" s="319"/>
      <c r="GY40" s="319"/>
      <c r="GZ40" s="319"/>
      <c r="HA40" s="319"/>
      <c r="HB40" s="319"/>
      <c r="HC40" s="319"/>
      <c r="HD40" s="319"/>
      <c r="HE40" s="319"/>
      <c r="HF40" s="319"/>
      <c r="HG40" s="319"/>
      <c r="HH40" s="319"/>
      <c r="HI40" s="319"/>
      <c r="HJ40" s="319"/>
      <c r="HK40" s="319"/>
      <c r="HL40" s="319"/>
      <c r="HM40" s="319"/>
      <c r="HN40" s="319"/>
      <c r="HO40" s="319"/>
      <c r="HP40" s="319"/>
      <c r="HQ40" s="319"/>
      <c r="HR40" s="319"/>
      <c r="HS40" s="319"/>
      <c r="HT40" s="319"/>
      <c r="HU40" s="319"/>
      <c r="HV40" s="319"/>
      <c r="HW40" s="319"/>
      <c r="HX40" s="319"/>
      <c r="HY40" s="319"/>
      <c r="HZ40" s="319"/>
      <c r="IA40" s="319"/>
      <c r="IB40" s="319"/>
      <c r="IC40" s="319"/>
    </row>
    <row r="41" spans="1:237" s="76" customFormat="1" ht="99.75" customHeight="1">
      <c r="A41" s="282">
        <f t="shared" si="2"/>
        <v>36</v>
      </c>
      <c r="B41" s="119" t="s">
        <v>188</v>
      </c>
      <c r="C41" s="130" t="s">
        <v>275</v>
      </c>
      <c r="D41" s="190" t="s">
        <v>89</v>
      </c>
      <c r="E41" s="185" t="s">
        <v>288</v>
      </c>
      <c r="F41" s="78" t="s">
        <v>120</v>
      </c>
      <c r="G41" s="185" t="s">
        <v>49</v>
      </c>
      <c r="H41" s="84">
        <v>4000000</v>
      </c>
      <c r="I41" s="67"/>
      <c r="J41" s="129">
        <f t="shared" si="0"/>
        <v>4000000</v>
      </c>
      <c r="K41" s="67">
        <v>15</v>
      </c>
      <c r="L41" s="77">
        <v>41699</v>
      </c>
      <c r="M41" s="77">
        <v>41703</v>
      </c>
      <c r="N41" s="77">
        <v>41718</v>
      </c>
      <c r="O41" s="109" t="s">
        <v>203</v>
      </c>
      <c r="P41" s="283" t="s">
        <v>32</v>
      </c>
      <c r="Q41" s="195" t="s">
        <v>33</v>
      </c>
      <c r="R41" s="197"/>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19"/>
      <c r="BR41" s="319"/>
      <c r="BS41" s="319"/>
      <c r="BT41" s="319"/>
      <c r="BU41" s="319"/>
      <c r="BV41" s="319"/>
      <c r="BW41" s="319"/>
      <c r="BX41" s="319"/>
      <c r="BY41" s="319"/>
      <c r="BZ41" s="319"/>
      <c r="CA41" s="319"/>
      <c r="CB41" s="319"/>
      <c r="CC41" s="319"/>
      <c r="CD41" s="319"/>
      <c r="CE41" s="319"/>
      <c r="CF41" s="319"/>
      <c r="CG41" s="319"/>
      <c r="CH41" s="319"/>
      <c r="CI41" s="319"/>
      <c r="CJ41" s="319"/>
      <c r="CK41" s="319"/>
      <c r="CL41" s="319"/>
      <c r="CM41" s="319"/>
      <c r="CN41" s="319"/>
      <c r="CO41" s="319"/>
      <c r="CP41" s="319"/>
      <c r="CQ41" s="319"/>
      <c r="CR41" s="319"/>
      <c r="CS41" s="319"/>
      <c r="CT41" s="319"/>
      <c r="CU41" s="319"/>
      <c r="CV41" s="319"/>
      <c r="CW41" s="319"/>
      <c r="CX41" s="319"/>
      <c r="CY41" s="319"/>
      <c r="CZ41" s="319"/>
      <c r="DA41" s="319"/>
      <c r="DB41" s="319"/>
      <c r="DC41" s="319"/>
      <c r="DD41" s="319"/>
      <c r="DE41" s="319"/>
      <c r="DF41" s="319"/>
      <c r="DG41" s="319"/>
      <c r="DH41" s="319"/>
      <c r="DI41" s="319"/>
      <c r="DJ41" s="319"/>
      <c r="DK41" s="319"/>
      <c r="DL41" s="319"/>
      <c r="DM41" s="319"/>
      <c r="DN41" s="319"/>
      <c r="DO41" s="319"/>
      <c r="DP41" s="319"/>
      <c r="DQ41" s="319"/>
      <c r="DR41" s="319"/>
      <c r="DS41" s="319"/>
      <c r="DT41" s="319"/>
      <c r="DU41" s="319"/>
      <c r="DV41" s="319"/>
      <c r="DW41" s="319"/>
      <c r="DX41" s="319"/>
      <c r="DY41" s="319"/>
      <c r="DZ41" s="319"/>
      <c r="EA41" s="319"/>
      <c r="EB41" s="319"/>
      <c r="EC41" s="319"/>
      <c r="ED41" s="319"/>
      <c r="EE41" s="319"/>
      <c r="EF41" s="319"/>
      <c r="EG41" s="319"/>
      <c r="EH41" s="319"/>
      <c r="EI41" s="319"/>
      <c r="EJ41" s="319"/>
      <c r="EK41" s="319"/>
      <c r="EL41" s="319"/>
      <c r="EM41" s="319"/>
      <c r="EN41" s="319"/>
      <c r="EO41" s="319"/>
      <c r="EP41" s="319"/>
      <c r="EQ41" s="319"/>
      <c r="ER41" s="319"/>
      <c r="ES41" s="319"/>
      <c r="ET41" s="319"/>
      <c r="EU41" s="319"/>
      <c r="EV41" s="319"/>
      <c r="EW41" s="319"/>
      <c r="EX41" s="319"/>
      <c r="EY41" s="319"/>
      <c r="EZ41" s="319"/>
      <c r="FA41" s="319"/>
      <c r="FB41" s="319"/>
      <c r="FC41" s="319"/>
      <c r="FD41" s="319"/>
      <c r="FE41" s="319"/>
      <c r="FF41" s="319"/>
      <c r="FG41" s="319"/>
      <c r="FH41" s="319"/>
      <c r="FI41" s="319"/>
      <c r="FJ41" s="319"/>
      <c r="FK41" s="319"/>
      <c r="FL41" s="319"/>
      <c r="FM41" s="319"/>
      <c r="FN41" s="319"/>
      <c r="FO41" s="319"/>
      <c r="FP41" s="319"/>
      <c r="FQ41" s="319"/>
      <c r="FR41" s="319"/>
      <c r="FS41" s="319"/>
      <c r="FT41" s="319"/>
      <c r="FU41" s="319"/>
      <c r="FV41" s="319"/>
      <c r="FW41" s="319"/>
      <c r="FX41" s="319"/>
      <c r="FY41" s="319"/>
      <c r="FZ41" s="319"/>
      <c r="GA41" s="319"/>
      <c r="GB41" s="319"/>
      <c r="GC41" s="319"/>
      <c r="GD41" s="319"/>
      <c r="GE41" s="319"/>
      <c r="GF41" s="319"/>
      <c r="GG41" s="319"/>
      <c r="GH41" s="319"/>
      <c r="GI41" s="319"/>
      <c r="GJ41" s="319"/>
      <c r="GK41" s="319"/>
      <c r="GL41" s="319"/>
      <c r="GM41" s="319"/>
      <c r="GN41" s="319"/>
      <c r="GO41" s="319"/>
      <c r="GP41" s="319"/>
      <c r="GQ41" s="319"/>
      <c r="GR41" s="319"/>
      <c r="GS41" s="319"/>
      <c r="GT41" s="319"/>
      <c r="GU41" s="319"/>
      <c r="GV41" s="319"/>
      <c r="GW41" s="319"/>
      <c r="GX41" s="319"/>
      <c r="GY41" s="319"/>
      <c r="GZ41" s="319"/>
      <c r="HA41" s="319"/>
      <c r="HB41" s="319"/>
      <c r="HC41" s="319"/>
      <c r="HD41" s="319"/>
      <c r="HE41" s="319"/>
      <c r="HF41" s="319"/>
      <c r="HG41" s="319"/>
      <c r="HH41" s="319"/>
      <c r="HI41" s="319"/>
      <c r="HJ41" s="319"/>
      <c r="HK41" s="319"/>
      <c r="HL41" s="319"/>
      <c r="HM41" s="319"/>
      <c r="HN41" s="319"/>
      <c r="HO41" s="319"/>
      <c r="HP41" s="319"/>
      <c r="HQ41" s="319"/>
      <c r="HR41" s="319"/>
      <c r="HS41" s="319"/>
      <c r="HT41" s="319"/>
      <c r="HU41" s="319"/>
      <c r="HV41" s="319"/>
      <c r="HW41" s="319"/>
      <c r="HX41" s="319"/>
      <c r="HY41" s="319"/>
      <c r="HZ41" s="319"/>
      <c r="IA41" s="319"/>
      <c r="IB41" s="319"/>
      <c r="IC41" s="319"/>
    </row>
    <row r="42" spans="1:237" s="76" customFormat="1" ht="92.25" customHeight="1">
      <c r="A42" s="282">
        <f t="shared" si="2"/>
        <v>37</v>
      </c>
      <c r="B42" s="119" t="s">
        <v>188</v>
      </c>
      <c r="C42" s="130" t="s">
        <v>275</v>
      </c>
      <c r="D42" s="190" t="s">
        <v>89</v>
      </c>
      <c r="E42" s="185" t="s">
        <v>288</v>
      </c>
      <c r="F42" s="78" t="s">
        <v>120</v>
      </c>
      <c r="G42" s="185" t="s">
        <v>49</v>
      </c>
      <c r="H42" s="84">
        <v>7000000</v>
      </c>
      <c r="I42" s="67"/>
      <c r="J42" s="129">
        <f t="shared" si="0"/>
        <v>7000000</v>
      </c>
      <c r="K42" s="67">
        <v>30</v>
      </c>
      <c r="L42" s="77">
        <v>41739</v>
      </c>
      <c r="M42" s="77">
        <v>41744</v>
      </c>
      <c r="N42" s="77">
        <v>41774</v>
      </c>
      <c r="O42" s="109" t="s">
        <v>202</v>
      </c>
      <c r="P42" s="283" t="s">
        <v>34</v>
      </c>
      <c r="Q42" s="195" t="s">
        <v>35</v>
      </c>
      <c r="R42" s="197"/>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19"/>
      <c r="BR42" s="319"/>
      <c r="BS42" s="319"/>
      <c r="BT42" s="319"/>
      <c r="BU42" s="319"/>
      <c r="BV42" s="319"/>
      <c r="BW42" s="319"/>
      <c r="BX42" s="319"/>
      <c r="BY42" s="319"/>
      <c r="BZ42" s="319"/>
      <c r="CA42" s="319"/>
      <c r="CB42" s="319"/>
      <c r="CC42" s="319"/>
      <c r="CD42" s="319"/>
      <c r="CE42" s="319"/>
      <c r="CF42" s="319"/>
      <c r="CG42" s="319"/>
      <c r="CH42" s="319"/>
      <c r="CI42" s="319"/>
      <c r="CJ42" s="319"/>
      <c r="CK42" s="319"/>
      <c r="CL42" s="319"/>
      <c r="CM42" s="319"/>
      <c r="CN42" s="319"/>
      <c r="CO42" s="319"/>
      <c r="CP42" s="319"/>
      <c r="CQ42" s="319"/>
      <c r="CR42" s="319"/>
      <c r="CS42" s="319"/>
      <c r="CT42" s="319"/>
      <c r="CU42" s="319"/>
      <c r="CV42" s="319"/>
      <c r="CW42" s="319"/>
      <c r="CX42" s="319"/>
      <c r="CY42" s="319"/>
      <c r="CZ42" s="319"/>
      <c r="DA42" s="319"/>
      <c r="DB42" s="319"/>
      <c r="DC42" s="319"/>
      <c r="DD42" s="319"/>
      <c r="DE42" s="319"/>
      <c r="DF42" s="319"/>
      <c r="DG42" s="319"/>
      <c r="DH42" s="319"/>
      <c r="DI42" s="319"/>
      <c r="DJ42" s="319"/>
      <c r="DK42" s="319"/>
      <c r="DL42" s="319"/>
      <c r="DM42" s="319"/>
      <c r="DN42" s="319"/>
      <c r="DO42" s="319"/>
      <c r="DP42" s="319"/>
      <c r="DQ42" s="319"/>
      <c r="DR42" s="319"/>
      <c r="DS42" s="319"/>
      <c r="DT42" s="319"/>
      <c r="DU42" s="319"/>
      <c r="DV42" s="319"/>
      <c r="DW42" s="319"/>
      <c r="DX42" s="319"/>
      <c r="DY42" s="319"/>
      <c r="DZ42" s="319"/>
      <c r="EA42" s="319"/>
      <c r="EB42" s="319"/>
      <c r="EC42" s="319"/>
      <c r="ED42" s="319"/>
      <c r="EE42" s="319"/>
      <c r="EF42" s="319"/>
      <c r="EG42" s="319"/>
      <c r="EH42" s="319"/>
      <c r="EI42" s="319"/>
      <c r="EJ42" s="319"/>
      <c r="EK42" s="319"/>
      <c r="EL42" s="319"/>
      <c r="EM42" s="319"/>
      <c r="EN42" s="319"/>
      <c r="EO42" s="319"/>
      <c r="EP42" s="319"/>
      <c r="EQ42" s="319"/>
      <c r="ER42" s="319"/>
      <c r="ES42" s="319"/>
      <c r="ET42" s="319"/>
      <c r="EU42" s="319"/>
      <c r="EV42" s="319"/>
      <c r="EW42" s="319"/>
      <c r="EX42" s="319"/>
      <c r="EY42" s="319"/>
      <c r="EZ42" s="319"/>
      <c r="FA42" s="319"/>
      <c r="FB42" s="319"/>
      <c r="FC42" s="319"/>
      <c r="FD42" s="319"/>
      <c r="FE42" s="319"/>
      <c r="FF42" s="319"/>
      <c r="FG42" s="319"/>
      <c r="FH42" s="319"/>
      <c r="FI42" s="319"/>
      <c r="FJ42" s="319"/>
      <c r="FK42" s="319"/>
      <c r="FL42" s="319"/>
      <c r="FM42" s="319"/>
      <c r="FN42" s="319"/>
      <c r="FO42" s="319"/>
      <c r="FP42" s="319"/>
      <c r="FQ42" s="319"/>
      <c r="FR42" s="319"/>
      <c r="FS42" s="319"/>
      <c r="FT42" s="319"/>
      <c r="FU42" s="319"/>
      <c r="FV42" s="319"/>
      <c r="FW42" s="319"/>
      <c r="FX42" s="319"/>
      <c r="FY42" s="319"/>
      <c r="FZ42" s="319"/>
      <c r="GA42" s="319"/>
      <c r="GB42" s="319"/>
      <c r="GC42" s="319"/>
      <c r="GD42" s="319"/>
      <c r="GE42" s="319"/>
      <c r="GF42" s="319"/>
      <c r="GG42" s="319"/>
      <c r="GH42" s="319"/>
      <c r="GI42" s="319"/>
      <c r="GJ42" s="319"/>
      <c r="GK42" s="319"/>
      <c r="GL42" s="319"/>
      <c r="GM42" s="319"/>
      <c r="GN42" s="319"/>
      <c r="GO42" s="319"/>
      <c r="GP42" s="319"/>
      <c r="GQ42" s="319"/>
      <c r="GR42" s="319"/>
      <c r="GS42" s="319"/>
      <c r="GT42" s="319"/>
      <c r="GU42" s="319"/>
      <c r="GV42" s="319"/>
      <c r="GW42" s="319"/>
      <c r="GX42" s="319"/>
      <c r="GY42" s="319"/>
      <c r="GZ42" s="319"/>
      <c r="HA42" s="319"/>
      <c r="HB42" s="319"/>
      <c r="HC42" s="319"/>
      <c r="HD42" s="319"/>
      <c r="HE42" s="319"/>
      <c r="HF42" s="319"/>
      <c r="HG42" s="319"/>
      <c r="HH42" s="319"/>
      <c r="HI42" s="319"/>
      <c r="HJ42" s="319"/>
      <c r="HK42" s="319"/>
      <c r="HL42" s="319"/>
      <c r="HM42" s="319"/>
      <c r="HN42" s="319"/>
      <c r="HO42" s="319"/>
      <c r="HP42" s="319"/>
      <c r="HQ42" s="319"/>
      <c r="HR42" s="319"/>
      <c r="HS42" s="319"/>
      <c r="HT42" s="319"/>
      <c r="HU42" s="319"/>
      <c r="HV42" s="319"/>
      <c r="HW42" s="319"/>
      <c r="HX42" s="319"/>
      <c r="HY42" s="319"/>
      <c r="HZ42" s="319"/>
      <c r="IA42" s="319"/>
      <c r="IB42" s="319"/>
      <c r="IC42" s="319"/>
    </row>
    <row r="43" spans="1:236" s="76" customFormat="1" ht="93.75" customHeight="1">
      <c r="A43" s="282">
        <f t="shared" si="2"/>
        <v>38</v>
      </c>
      <c r="B43" s="318" t="s">
        <v>228</v>
      </c>
      <c r="C43" s="130" t="s">
        <v>276</v>
      </c>
      <c r="D43" s="185" t="s">
        <v>292</v>
      </c>
      <c r="E43" s="288" t="s">
        <v>88</v>
      </c>
      <c r="F43" s="78" t="s">
        <v>114</v>
      </c>
      <c r="G43" s="78" t="s">
        <v>192</v>
      </c>
      <c r="H43" s="90">
        <v>6333600</v>
      </c>
      <c r="I43" s="90">
        <v>6333600</v>
      </c>
      <c r="J43" s="129">
        <f t="shared" si="0"/>
        <v>0</v>
      </c>
      <c r="K43" s="67">
        <v>4</v>
      </c>
      <c r="L43" s="77">
        <v>41663</v>
      </c>
      <c r="M43" s="77">
        <v>41680</v>
      </c>
      <c r="N43" s="77">
        <v>41761</v>
      </c>
      <c r="O43" s="128" t="s">
        <v>346</v>
      </c>
      <c r="P43" s="320" t="s">
        <v>179</v>
      </c>
      <c r="Q43" s="321" t="s">
        <v>230</v>
      </c>
      <c r="R43" s="197"/>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19"/>
      <c r="BZ43" s="319"/>
      <c r="CA43" s="319"/>
      <c r="CB43" s="319"/>
      <c r="CC43" s="319"/>
      <c r="CD43" s="319"/>
      <c r="CE43" s="319"/>
      <c r="CF43" s="319"/>
      <c r="CG43" s="319"/>
      <c r="CH43" s="319"/>
      <c r="CI43" s="319"/>
      <c r="CJ43" s="319"/>
      <c r="CK43" s="319"/>
      <c r="CL43" s="319"/>
      <c r="CM43" s="319"/>
      <c r="CN43" s="319"/>
      <c r="CO43" s="319"/>
      <c r="CP43" s="319"/>
      <c r="CQ43" s="319"/>
      <c r="CR43" s="319"/>
      <c r="CS43" s="319"/>
      <c r="CT43" s="319"/>
      <c r="CU43" s="319"/>
      <c r="CV43" s="319"/>
      <c r="CW43" s="319"/>
      <c r="CX43" s="319"/>
      <c r="CY43" s="319"/>
      <c r="CZ43" s="319"/>
      <c r="DA43" s="319"/>
      <c r="DB43" s="319"/>
      <c r="DC43" s="319"/>
      <c r="DD43" s="319"/>
      <c r="DE43" s="319"/>
      <c r="DF43" s="319"/>
      <c r="DG43" s="319"/>
      <c r="DH43" s="319"/>
      <c r="DI43" s="319"/>
      <c r="DJ43" s="319"/>
      <c r="DK43" s="319"/>
      <c r="DL43" s="319"/>
      <c r="DM43" s="319"/>
      <c r="DN43" s="319"/>
      <c r="DO43" s="319"/>
      <c r="DP43" s="319"/>
      <c r="DQ43" s="319"/>
      <c r="DR43" s="319"/>
      <c r="DS43" s="319"/>
      <c r="DT43" s="319"/>
      <c r="DU43" s="319"/>
      <c r="DV43" s="319"/>
      <c r="DW43" s="319"/>
      <c r="DX43" s="319"/>
      <c r="DY43" s="319"/>
      <c r="DZ43" s="319"/>
      <c r="EA43" s="319"/>
      <c r="EB43" s="319"/>
      <c r="EC43" s="319"/>
      <c r="ED43" s="319"/>
      <c r="EE43" s="319"/>
      <c r="EF43" s="319"/>
      <c r="EG43" s="319"/>
      <c r="EH43" s="319"/>
      <c r="EI43" s="319"/>
      <c r="EJ43" s="319"/>
      <c r="EK43" s="319"/>
      <c r="EL43" s="319"/>
      <c r="EM43" s="319"/>
      <c r="EN43" s="319"/>
      <c r="EO43" s="319"/>
      <c r="EP43" s="319"/>
      <c r="EQ43" s="319"/>
      <c r="ER43" s="319"/>
      <c r="ES43" s="319"/>
      <c r="ET43" s="319"/>
      <c r="EU43" s="319"/>
      <c r="EV43" s="319"/>
      <c r="EW43" s="319"/>
      <c r="EX43" s="319"/>
      <c r="EY43" s="319"/>
      <c r="EZ43" s="319"/>
      <c r="FA43" s="319"/>
      <c r="FB43" s="319"/>
      <c r="FC43" s="319"/>
      <c r="FD43" s="319"/>
      <c r="FE43" s="319"/>
      <c r="FF43" s="319"/>
      <c r="FG43" s="319"/>
      <c r="FH43" s="319"/>
      <c r="FI43" s="319"/>
      <c r="FJ43" s="319"/>
      <c r="FK43" s="319"/>
      <c r="FL43" s="319"/>
      <c r="FM43" s="319"/>
      <c r="FN43" s="319"/>
      <c r="FO43" s="319"/>
      <c r="FP43" s="319"/>
      <c r="FQ43" s="319"/>
      <c r="FR43" s="319"/>
      <c r="FS43" s="319"/>
      <c r="FT43" s="319"/>
      <c r="FU43" s="319"/>
      <c r="FV43" s="319"/>
      <c r="FW43" s="319"/>
      <c r="FX43" s="319"/>
      <c r="FY43" s="319"/>
      <c r="FZ43" s="319"/>
      <c r="GA43" s="319"/>
      <c r="GB43" s="319"/>
      <c r="GC43" s="319"/>
      <c r="GD43" s="319"/>
      <c r="GE43" s="319"/>
      <c r="GF43" s="319"/>
      <c r="GG43" s="319"/>
      <c r="GH43" s="319"/>
      <c r="GI43" s="319"/>
      <c r="GJ43" s="319"/>
      <c r="GK43" s="319"/>
      <c r="GL43" s="319"/>
      <c r="GM43" s="319"/>
      <c r="GN43" s="319"/>
      <c r="GO43" s="319"/>
      <c r="GP43" s="319"/>
      <c r="GQ43" s="319"/>
      <c r="GR43" s="319"/>
      <c r="GS43" s="319"/>
      <c r="GT43" s="319"/>
      <c r="GU43" s="319"/>
      <c r="GV43" s="319"/>
      <c r="GW43" s="319"/>
      <c r="GX43" s="319"/>
      <c r="GY43" s="319"/>
      <c r="GZ43" s="319"/>
      <c r="HA43" s="319"/>
      <c r="HB43" s="319"/>
      <c r="HC43" s="319"/>
      <c r="HD43" s="319"/>
      <c r="HE43" s="319"/>
      <c r="HF43" s="319"/>
      <c r="HG43" s="319"/>
      <c r="HH43" s="319"/>
      <c r="HI43" s="319"/>
      <c r="HJ43" s="319"/>
      <c r="HK43" s="319"/>
      <c r="HL43" s="319"/>
      <c r="HM43" s="319"/>
      <c r="HN43" s="319"/>
      <c r="HO43" s="319"/>
      <c r="HP43" s="319"/>
      <c r="HQ43" s="319"/>
      <c r="HR43" s="319"/>
      <c r="HS43" s="319"/>
      <c r="HT43" s="319"/>
      <c r="HU43" s="319"/>
      <c r="HV43" s="319"/>
      <c r="HW43" s="319"/>
      <c r="HX43" s="319"/>
      <c r="HY43" s="319"/>
      <c r="HZ43" s="319"/>
      <c r="IA43" s="319"/>
      <c r="IB43" s="319"/>
    </row>
    <row r="44" spans="1:237" s="76" customFormat="1" ht="97.5" customHeight="1">
      <c r="A44" s="282">
        <f t="shared" si="2"/>
        <v>39</v>
      </c>
      <c r="B44" s="318" t="s">
        <v>287</v>
      </c>
      <c r="C44" s="115">
        <v>31202</v>
      </c>
      <c r="D44" s="190" t="s">
        <v>89</v>
      </c>
      <c r="E44" s="187" t="s">
        <v>215</v>
      </c>
      <c r="F44" s="78" t="s">
        <v>120</v>
      </c>
      <c r="G44" s="185" t="s">
        <v>49</v>
      </c>
      <c r="H44" s="188">
        <v>8141073</v>
      </c>
      <c r="I44" s="163">
        <v>7997895</v>
      </c>
      <c r="J44" s="129">
        <f t="shared" si="0"/>
        <v>143178</v>
      </c>
      <c r="K44" s="87">
        <v>10</v>
      </c>
      <c r="L44" s="294">
        <v>41691</v>
      </c>
      <c r="M44" s="294">
        <v>41701</v>
      </c>
      <c r="N44" s="295">
        <v>41712</v>
      </c>
      <c r="O44" s="128" t="s">
        <v>350</v>
      </c>
      <c r="P44" s="79" t="s">
        <v>40</v>
      </c>
      <c r="Q44" s="118" t="s">
        <v>241</v>
      </c>
      <c r="R44" s="197"/>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c r="CJ44" s="319"/>
      <c r="CK44" s="319"/>
      <c r="CL44" s="319"/>
      <c r="CM44" s="319"/>
      <c r="CN44" s="319"/>
      <c r="CO44" s="319"/>
      <c r="CP44" s="319"/>
      <c r="CQ44" s="319"/>
      <c r="CR44" s="319"/>
      <c r="CS44" s="319"/>
      <c r="CT44" s="319"/>
      <c r="CU44" s="319"/>
      <c r="CV44" s="319"/>
      <c r="CW44" s="319"/>
      <c r="CX44" s="319"/>
      <c r="CY44" s="319"/>
      <c r="CZ44" s="319"/>
      <c r="DA44" s="319"/>
      <c r="DB44" s="319"/>
      <c r="DC44" s="319"/>
      <c r="DD44" s="319"/>
      <c r="DE44" s="319"/>
      <c r="DF44" s="319"/>
      <c r="DG44" s="319"/>
      <c r="DH44" s="319"/>
      <c r="DI44" s="319"/>
      <c r="DJ44" s="319"/>
      <c r="DK44" s="319"/>
      <c r="DL44" s="319"/>
      <c r="DM44" s="319"/>
      <c r="DN44" s="319"/>
      <c r="DO44" s="319"/>
      <c r="DP44" s="319"/>
      <c r="DQ44" s="319"/>
      <c r="DR44" s="319"/>
      <c r="DS44" s="319"/>
      <c r="DT44" s="319"/>
      <c r="DU44" s="319"/>
      <c r="DV44" s="319"/>
      <c r="DW44" s="319"/>
      <c r="DX44" s="319"/>
      <c r="DY44" s="319"/>
      <c r="DZ44" s="319"/>
      <c r="EA44" s="319"/>
      <c r="EB44" s="319"/>
      <c r="EC44" s="319"/>
      <c r="ED44" s="319"/>
      <c r="EE44" s="319"/>
      <c r="EF44" s="319"/>
      <c r="EG44" s="319"/>
      <c r="EH44" s="319"/>
      <c r="EI44" s="319"/>
      <c r="EJ44" s="319"/>
      <c r="EK44" s="319"/>
      <c r="EL44" s="319"/>
      <c r="EM44" s="319"/>
      <c r="EN44" s="319"/>
      <c r="EO44" s="319"/>
      <c r="EP44" s="319"/>
      <c r="EQ44" s="319"/>
      <c r="ER44" s="319"/>
      <c r="ES44" s="319"/>
      <c r="ET44" s="319"/>
      <c r="EU44" s="319"/>
      <c r="EV44" s="319"/>
      <c r="EW44" s="319"/>
      <c r="EX44" s="319"/>
      <c r="EY44" s="319"/>
      <c r="EZ44" s="319"/>
      <c r="FA44" s="319"/>
      <c r="FB44" s="319"/>
      <c r="FC44" s="319"/>
      <c r="FD44" s="319"/>
      <c r="FE44" s="319"/>
      <c r="FF44" s="319"/>
      <c r="FG44" s="319"/>
      <c r="FH44" s="319"/>
      <c r="FI44" s="319"/>
      <c r="FJ44" s="319"/>
      <c r="FK44" s="319"/>
      <c r="FL44" s="319"/>
      <c r="FM44" s="319"/>
      <c r="FN44" s="319"/>
      <c r="FO44" s="319"/>
      <c r="FP44" s="319"/>
      <c r="FQ44" s="319"/>
      <c r="FR44" s="319"/>
      <c r="FS44" s="319"/>
      <c r="FT44" s="319"/>
      <c r="FU44" s="319"/>
      <c r="FV44" s="319"/>
      <c r="FW44" s="319"/>
      <c r="FX44" s="319"/>
      <c r="FY44" s="319"/>
      <c r="FZ44" s="319"/>
      <c r="GA44" s="319"/>
      <c r="GB44" s="319"/>
      <c r="GC44" s="319"/>
      <c r="GD44" s="319"/>
      <c r="GE44" s="319"/>
      <c r="GF44" s="319"/>
      <c r="GG44" s="319"/>
      <c r="GH44" s="319"/>
      <c r="GI44" s="319"/>
      <c r="GJ44" s="319"/>
      <c r="GK44" s="319"/>
      <c r="GL44" s="319"/>
      <c r="GM44" s="319"/>
      <c r="GN44" s="319"/>
      <c r="GO44" s="319"/>
      <c r="GP44" s="319"/>
      <c r="GQ44" s="319"/>
      <c r="GR44" s="319"/>
      <c r="GS44" s="319"/>
      <c r="GT44" s="319"/>
      <c r="GU44" s="319"/>
      <c r="GV44" s="319"/>
      <c r="GW44" s="319"/>
      <c r="GX44" s="319"/>
      <c r="GY44" s="319"/>
      <c r="GZ44" s="319"/>
      <c r="HA44" s="319"/>
      <c r="HB44" s="319"/>
      <c r="HC44" s="319"/>
      <c r="HD44" s="319"/>
      <c r="HE44" s="319"/>
      <c r="HF44" s="319"/>
      <c r="HG44" s="319"/>
      <c r="HH44" s="319"/>
      <c r="HI44" s="319"/>
      <c r="HJ44" s="319"/>
      <c r="HK44" s="319"/>
      <c r="HL44" s="319"/>
      <c r="HM44" s="319"/>
      <c r="HN44" s="319"/>
      <c r="HO44" s="319"/>
      <c r="HP44" s="319"/>
      <c r="HQ44" s="319"/>
      <c r="HR44" s="319"/>
      <c r="HS44" s="319"/>
      <c r="HT44" s="319"/>
      <c r="HU44" s="319"/>
      <c r="HV44" s="319"/>
      <c r="HW44" s="319"/>
      <c r="HX44" s="319"/>
      <c r="HY44" s="319"/>
      <c r="HZ44" s="319"/>
      <c r="IA44" s="319"/>
      <c r="IB44" s="319"/>
      <c r="IC44" s="319"/>
    </row>
    <row r="45" spans="1:237" s="76" customFormat="1" ht="293.25">
      <c r="A45" s="282">
        <f t="shared" si="2"/>
        <v>40</v>
      </c>
      <c r="B45" s="318" t="s">
        <v>189</v>
      </c>
      <c r="C45" s="115">
        <v>31202</v>
      </c>
      <c r="D45" s="190" t="s">
        <v>89</v>
      </c>
      <c r="E45" s="185" t="s">
        <v>158</v>
      </c>
      <c r="F45" s="78" t="s">
        <v>120</v>
      </c>
      <c r="G45" s="78" t="s">
        <v>192</v>
      </c>
      <c r="H45" s="151">
        <v>19019624</v>
      </c>
      <c r="I45" s="163">
        <v>14933069</v>
      </c>
      <c r="J45" s="129">
        <f t="shared" si="0"/>
        <v>4086555</v>
      </c>
      <c r="K45" s="66">
        <v>30</v>
      </c>
      <c r="L45" s="82">
        <v>41781</v>
      </c>
      <c r="M45" s="296">
        <v>41794</v>
      </c>
      <c r="N45" s="297">
        <v>41823</v>
      </c>
      <c r="O45" s="128" t="s">
        <v>366</v>
      </c>
      <c r="P45" s="286" t="s">
        <v>339</v>
      </c>
      <c r="Q45" s="298" t="s">
        <v>128</v>
      </c>
      <c r="R45" s="197"/>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19"/>
      <c r="CL45" s="319"/>
      <c r="CM45" s="319"/>
      <c r="CN45" s="319"/>
      <c r="CO45" s="319"/>
      <c r="CP45" s="319"/>
      <c r="CQ45" s="319"/>
      <c r="CR45" s="319"/>
      <c r="CS45" s="319"/>
      <c r="CT45" s="319"/>
      <c r="CU45" s="319"/>
      <c r="CV45" s="319"/>
      <c r="CW45" s="319"/>
      <c r="CX45" s="319"/>
      <c r="CY45" s="319"/>
      <c r="CZ45" s="319"/>
      <c r="DA45" s="319"/>
      <c r="DB45" s="319"/>
      <c r="DC45" s="319"/>
      <c r="DD45" s="319"/>
      <c r="DE45" s="319"/>
      <c r="DF45" s="319"/>
      <c r="DG45" s="319"/>
      <c r="DH45" s="319"/>
      <c r="DI45" s="319"/>
      <c r="DJ45" s="319"/>
      <c r="DK45" s="319"/>
      <c r="DL45" s="319"/>
      <c r="DM45" s="319"/>
      <c r="DN45" s="319"/>
      <c r="DO45" s="319"/>
      <c r="DP45" s="319"/>
      <c r="DQ45" s="319"/>
      <c r="DR45" s="319"/>
      <c r="DS45" s="319"/>
      <c r="DT45" s="319"/>
      <c r="DU45" s="319"/>
      <c r="DV45" s="319"/>
      <c r="DW45" s="319"/>
      <c r="DX45" s="319"/>
      <c r="DY45" s="319"/>
      <c r="DZ45" s="319"/>
      <c r="EA45" s="319"/>
      <c r="EB45" s="319"/>
      <c r="EC45" s="319"/>
      <c r="ED45" s="319"/>
      <c r="EE45" s="319"/>
      <c r="EF45" s="319"/>
      <c r="EG45" s="319"/>
      <c r="EH45" s="319"/>
      <c r="EI45" s="319"/>
      <c r="EJ45" s="319"/>
      <c r="EK45" s="319"/>
      <c r="EL45" s="319"/>
      <c r="EM45" s="319"/>
      <c r="EN45" s="319"/>
      <c r="EO45" s="319"/>
      <c r="EP45" s="319"/>
      <c r="EQ45" s="319"/>
      <c r="ER45" s="319"/>
      <c r="ES45" s="319"/>
      <c r="ET45" s="319"/>
      <c r="EU45" s="319"/>
      <c r="EV45" s="319"/>
      <c r="EW45" s="319"/>
      <c r="EX45" s="319"/>
      <c r="EY45" s="319"/>
      <c r="EZ45" s="319"/>
      <c r="FA45" s="319"/>
      <c r="FB45" s="319"/>
      <c r="FC45" s="319"/>
      <c r="FD45" s="319"/>
      <c r="FE45" s="319"/>
      <c r="FF45" s="319"/>
      <c r="FG45" s="319"/>
      <c r="FH45" s="319"/>
      <c r="FI45" s="319"/>
      <c r="FJ45" s="319"/>
      <c r="FK45" s="319"/>
      <c r="FL45" s="319"/>
      <c r="FM45" s="319"/>
      <c r="FN45" s="319"/>
      <c r="FO45" s="319"/>
      <c r="FP45" s="319"/>
      <c r="FQ45" s="319"/>
      <c r="FR45" s="319"/>
      <c r="FS45" s="319"/>
      <c r="FT45" s="319"/>
      <c r="FU45" s="319"/>
      <c r="FV45" s="319"/>
      <c r="FW45" s="319"/>
      <c r="FX45" s="319"/>
      <c r="FY45" s="319"/>
      <c r="FZ45" s="319"/>
      <c r="GA45" s="319"/>
      <c r="GB45" s="319"/>
      <c r="GC45" s="319"/>
      <c r="GD45" s="319"/>
      <c r="GE45" s="319"/>
      <c r="GF45" s="319"/>
      <c r="GG45" s="319"/>
      <c r="GH45" s="319"/>
      <c r="GI45" s="319"/>
      <c r="GJ45" s="319"/>
      <c r="GK45" s="319"/>
      <c r="GL45" s="319"/>
      <c r="GM45" s="319"/>
      <c r="GN45" s="319"/>
      <c r="GO45" s="319"/>
      <c r="GP45" s="319"/>
      <c r="GQ45" s="319"/>
      <c r="GR45" s="319"/>
      <c r="GS45" s="319"/>
      <c r="GT45" s="319"/>
      <c r="GU45" s="319"/>
      <c r="GV45" s="319"/>
      <c r="GW45" s="319"/>
      <c r="GX45" s="319"/>
      <c r="GY45" s="319"/>
      <c r="GZ45" s="319"/>
      <c r="HA45" s="319"/>
      <c r="HB45" s="319"/>
      <c r="HC45" s="319"/>
      <c r="HD45" s="319"/>
      <c r="HE45" s="319"/>
      <c r="HF45" s="319"/>
      <c r="HG45" s="319"/>
      <c r="HH45" s="319"/>
      <c r="HI45" s="319"/>
      <c r="HJ45" s="319"/>
      <c r="HK45" s="319"/>
      <c r="HL45" s="319"/>
      <c r="HM45" s="319"/>
      <c r="HN45" s="319"/>
      <c r="HO45" s="319"/>
      <c r="HP45" s="319"/>
      <c r="HQ45" s="319"/>
      <c r="HR45" s="319"/>
      <c r="HS45" s="319"/>
      <c r="HT45" s="319"/>
      <c r="HU45" s="319"/>
      <c r="HV45" s="319"/>
      <c r="HW45" s="319"/>
      <c r="HX45" s="319"/>
      <c r="HY45" s="319"/>
      <c r="HZ45" s="319"/>
      <c r="IA45" s="319"/>
      <c r="IB45" s="319"/>
      <c r="IC45" s="319"/>
    </row>
    <row r="46" spans="1:237" s="76" customFormat="1" ht="110.25" customHeight="1">
      <c r="A46" s="282">
        <f t="shared" si="2"/>
        <v>41</v>
      </c>
      <c r="B46" s="318" t="s">
        <v>189</v>
      </c>
      <c r="C46" s="115">
        <v>31202</v>
      </c>
      <c r="D46" s="190" t="s">
        <v>89</v>
      </c>
      <c r="E46" s="185" t="s">
        <v>158</v>
      </c>
      <c r="F46" s="78" t="s">
        <v>120</v>
      </c>
      <c r="G46" s="78" t="s">
        <v>192</v>
      </c>
      <c r="H46" s="189">
        <v>23423478</v>
      </c>
      <c r="I46" s="163">
        <v>17977680</v>
      </c>
      <c r="J46" s="129">
        <f t="shared" si="0"/>
        <v>5445798</v>
      </c>
      <c r="K46" s="66">
        <v>30</v>
      </c>
      <c r="L46" s="192">
        <v>41808</v>
      </c>
      <c r="M46" s="192">
        <v>41829</v>
      </c>
      <c r="N46" s="297">
        <v>41859</v>
      </c>
      <c r="O46" s="128" t="s">
        <v>222</v>
      </c>
      <c r="P46" s="286" t="s">
        <v>370</v>
      </c>
      <c r="Q46" s="298" t="s">
        <v>285</v>
      </c>
      <c r="R46" s="197"/>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19"/>
      <c r="CR46" s="319"/>
      <c r="CS46" s="319"/>
      <c r="CT46" s="319"/>
      <c r="CU46" s="319"/>
      <c r="CV46" s="319"/>
      <c r="CW46" s="319"/>
      <c r="CX46" s="319"/>
      <c r="CY46" s="319"/>
      <c r="CZ46" s="319"/>
      <c r="DA46" s="319"/>
      <c r="DB46" s="319"/>
      <c r="DC46" s="319"/>
      <c r="DD46" s="319"/>
      <c r="DE46" s="319"/>
      <c r="DF46" s="319"/>
      <c r="DG46" s="319"/>
      <c r="DH46" s="319"/>
      <c r="DI46" s="319"/>
      <c r="DJ46" s="319"/>
      <c r="DK46" s="319"/>
      <c r="DL46" s="319"/>
      <c r="DM46" s="319"/>
      <c r="DN46" s="319"/>
      <c r="DO46" s="319"/>
      <c r="DP46" s="319"/>
      <c r="DQ46" s="319"/>
      <c r="DR46" s="319"/>
      <c r="DS46" s="319"/>
      <c r="DT46" s="319"/>
      <c r="DU46" s="319"/>
      <c r="DV46" s="319"/>
      <c r="DW46" s="319"/>
      <c r="DX46" s="319"/>
      <c r="DY46" s="319"/>
      <c r="DZ46" s="319"/>
      <c r="EA46" s="319"/>
      <c r="EB46" s="319"/>
      <c r="EC46" s="319"/>
      <c r="ED46" s="319"/>
      <c r="EE46" s="319"/>
      <c r="EF46" s="319"/>
      <c r="EG46" s="319"/>
      <c r="EH46" s="319"/>
      <c r="EI46" s="319"/>
      <c r="EJ46" s="319"/>
      <c r="EK46" s="319"/>
      <c r="EL46" s="319"/>
      <c r="EM46" s="319"/>
      <c r="EN46" s="319"/>
      <c r="EO46" s="319"/>
      <c r="EP46" s="319"/>
      <c r="EQ46" s="319"/>
      <c r="ER46" s="319"/>
      <c r="ES46" s="319"/>
      <c r="ET46" s="319"/>
      <c r="EU46" s="319"/>
      <c r="EV46" s="319"/>
      <c r="EW46" s="319"/>
      <c r="EX46" s="319"/>
      <c r="EY46" s="319"/>
      <c r="EZ46" s="319"/>
      <c r="FA46" s="319"/>
      <c r="FB46" s="319"/>
      <c r="FC46" s="319"/>
      <c r="FD46" s="319"/>
      <c r="FE46" s="319"/>
      <c r="FF46" s="319"/>
      <c r="FG46" s="319"/>
      <c r="FH46" s="319"/>
      <c r="FI46" s="319"/>
      <c r="FJ46" s="319"/>
      <c r="FK46" s="319"/>
      <c r="FL46" s="319"/>
      <c r="FM46" s="319"/>
      <c r="FN46" s="319"/>
      <c r="FO46" s="319"/>
      <c r="FP46" s="319"/>
      <c r="FQ46" s="319"/>
      <c r="FR46" s="319"/>
      <c r="FS46" s="319"/>
      <c r="FT46" s="319"/>
      <c r="FU46" s="319"/>
      <c r="FV46" s="319"/>
      <c r="FW46" s="319"/>
      <c r="FX46" s="319"/>
      <c r="FY46" s="319"/>
      <c r="FZ46" s="319"/>
      <c r="GA46" s="319"/>
      <c r="GB46" s="319"/>
      <c r="GC46" s="319"/>
      <c r="GD46" s="319"/>
      <c r="GE46" s="319"/>
      <c r="GF46" s="319"/>
      <c r="GG46" s="319"/>
      <c r="GH46" s="319"/>
      <c r="GI46" s="319"/>
      <c r="GJ46" s="319"/>
      <c r="GK46" s="319"/>
      <c r="GL46" s="319"/>
      <c r="GM46" s="319"/>
      <c r="GN46" s="319"/>
      <c r="GO46" s="319"/>
      <c r="GP46" s="319"/>
      <c r="GQ46" s="319"/>
      <c r="GR46" s="319"/>
      <c r="GS46" s="319"/>
      <c r="GT46" s="319"/>
      <c r="GU46" s="319"/>
      <c r="GV46" s="319"/>
      <c r="GW46" s="319"/>
      <c r="GX46" s="319"/>
      <c r="GY46" s="319"/>
      <c r="GZ46" s="319"/>
      <c r="HA46" s="319"/>
      <c r="HB46" s="319"/>
      <c r="HC46" s="319"/>
      <c r="HD46" s="319"/>
      <c r="HE46" s="319"/>
      <c r="HF46" s="319"/>
      <c r="HG46" s="319"/>
      <c r="HH46" s="319"/>
      <c r="HI46" s="319"/>
      <c r="HJ46" s="319"/>
      <c r="HK46" s="319"/>
      <c r="HL46" s="319"/>
      <c r="HM46" s="319"/>
      <c r="HN46" s="319"/>
      <c r="HO46" s="319"/>
      <c r="HP46" s="319"/>
      <c r="HQ46" s="319"/>
      <c r="HR46" s="319"/>
      <c r="HS46" s="319"/>
      <c r="HT46" s="319"/>
      <c r="HU46" s="319"/>
      <c r="HV46" s="319"/>
      <c r="HW46" s="319"/>
      <c r="HX46" s="319"/>
      <c r="HY46" s="319"/>
      <c r="HZ46" s="319"/>
      <c r="IA46" s="319"/>
      <c r="IB46" s="319"/>
      <c r="IC46" s="319"/>
    </row>
    <row r="47" spans="1:237" s="76" customFormat="1" ht="186" customHeight="1" thickBot="1">
      <c r="A47" s="282">
        <f t="shared" si="2"/>
        <v>42</v>
      </c>
      <c r="B47" s="318" t="s">
        <v>189</v>
      </c>
      <c r="C47" s="115">
        <v>31202</v>
      </c>
      <c r="D47" s="190" t="s">
        <v>89</v>
      </c>
      <c r="E47" s="185" t="s">
        <v>158</v>
      </c>
      <c r="F47" s="78" t="s">
        <v>174</v>
      </c>
      <c r="G47" s="78" t="s">
        <v>192</v>
      </c>
      <c r="H47" s="189">
        <v>172797946</v>
      </c>
      <c r="I47" s="163">
        <v>172797946</v>
      </c>
      <c r="J47" s="129">
        <f t="shared" si="0"/>
        <v>0</v>
      </c>
      <c r="K47" s="115">
        <v>180</v>
      </c>
      <c r="L47" s="116">
        <v>41808</v>
      </c>
      <c r="M47" s="192">
        <v>41810</v>
      </c>
      <c r="N47" s="297">
        <v>41992</v>
      </c>
      <c r="O47" s="128" t="s">
        <v>372</v>
      </c>
      <c r="P47" s="349" t="s">
        <v>371</v>
      </c>
      <c r="Q47" s="298" t="s">
        <v>58</v>
      </c>
      <c r="R47" s="197"/>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19"/>
      <c r="FL47" s="319"/>
      <c r="FM47" s="319"/>
      <c r="FN47" s="319"/>
      <c r="FO47" s="319"/>
      <c r="FP47" s="319"/>
      <c r="FQ47" s="319"/>
      <c r="FR47" s="319"/>
      <c r="FS47" s="319"/>
      <c r="FT47" s="319"/>
      <c r="FU47" s="319"/>
      <c r="FV47" s="319"/>
      <c r="FW47" s="319"/>
      <c r="FX47" s="319"/>
      <c r="FY47" s="319"/>
      <c r="FZ47" s="319"/>
      <c r="GA47" s="319"/>
      <c r="GB47" s="319"/>
      <c r="GC47" s="319"/>
      <c r="GD47" s="319"/>
      <c r="GE47" s="319"/>
      <c r="GF47" s="319"/>
      <c r="GG47" s="319"/>
      <c r="GH47" s="319"/>
      <c r="GI47" s="319"/>
      <c r="GJ47" s="319"/>
      <c r="GK47" s="319"/>
      <c r="GL47" s="319"/>
      <c r="GM47" s="319"/>
      <c r="GN47" s="319"/>
      <c r="GO47" s="319"/>
      <c r="GP47" s="319"/>
      <c r="GQ47" s="319"/>
      <c r="GR47" s="319"/>
      <c r="GS47" s="319"/>
      <c r="GT47" s="319"/>
      <c r="GU47" s="319"/>
      <c r="GV47" s="319"/>
      <c r="GW47" s="319"/>
      <c r="GX47" s="319"/>
      <c r="GY47" s="319"/>
      <c r="GZ47" s="319"/>
      <c r="HA47" s="319"/>
      <c r="HB47" s="319"/>
      <c r="HC47" s="319"/>
      <c r="HD47" s="319"/>
      <c r="HE47" s="319"/>
      <c r="HF47" s="319"/>
      <c r="HG47" s="319"/>
      <c r="HH47" s="319"/>
      <c r="HI47" s="319"/>
      <c r="HJ47" s="319"/>
      <c r="HK47" s="319"/>
      <c r="HL47" s="319"/>
      <c r="HM47" s="319"/>
      <c r="HN47" s="319"/>
      <c r="HO47" s="319"/>
      <c r="HP47" s="319"/>
      <c r="HQ47" s="319"/>
      <c r="HR47" s="319"/>
      <c r="HS47" s="319"/>
      <c r="HT47" s="319"/>
      <c r="HU47" s="319"/>
      <c r="HV47" s="319"/>
      <c r="HW47" s="319"/>
      <c r="HX47" s="319"/>
      <c r="HY47" s="319"/>
      <c r="HZ47" s="319"/>
      <c r="IA47" s="319"/>
      <c r="IB47" s="319"/>
      <c r="IC47" s="319"/>
    </row>
    <row r="48" spans="1:237" s="76" customFormat="1" ht="90" customHeight="1" thickBot="1">
      <c r="A48" s="282">
        <f t="shared" si="2"/>
        <v>43</v>
      </c>
      <c r="B48" s="318" t="s">
        <v>189</v>
      </c>
      <c r="C48" s="115">
        <v>31202</v>
      </c>
      <c r="D48" s="190" t="s">
        <v>89</v>
      </c>
      <c r="E48" s="187" t="s">
        <v>158</v>
      </c>
      <c r="F48" s="78" t="s">
        <v>120</v>
      </c>
      <c r="G48" s="78" t="s">
        <v>192</v>
      </c>
      <c r="H48" s="84">
        <v>10880000</v>
      </c>
      <c r="I48" s="278"/>
      <c r="J48" s="129">
        <f t="shared" si="0"/>
        <v>10880000</v>
      </c>
      <c r="K48" s="115">
        <v>180</v>
      </c>
      <c r="L48" s="116">
        <v>41823</v>
      </c>
      <c r="M48" s="192">
        <v>41828</v>
      </c>
      <c r="N48" s="297">
        <v>42008</v>
      </c>
      <c r="O48" s="348" t="s">
        <v>392</v>
      </c>
      <c r="P48" s="351" t="s">
        <v>505</v>
      </c>
      <c r="Q48" s="327" t="s">
        <v>59</v>
      </c>
      <c r="R48" s="197"/>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c r="CH48" s="319"/>
      <c r="CI48" s="319"/>
      <c r="CJ48" s="319"/>
      <c r="CK48" s="319"/>
      <c r="CL48" s="319"/>
      <c r="CM48" s="319"/>
      <c r="CN48" s="319"/>
      <c r="CO48" s="319"/>
      <c r="CP48" s="319"/>
      <c r="CQ48" s="319"/>
      <c r="CR48" s="319"/>
      <c r="CS48" s="319"/>
      <c r="CT48" s="319"/>
      <c r="CU48" s="319"/>
      <c r="CV48" s="319"/>
      <c r="CW48" s="319"/>
      <c r="CX48" s="319"/>
      <c r="CY48" s="319"/>
      <c r="CZ48" s="319"/>
      <c r="DA48" s="319"/>
      <c r="DB48" s="319"/>
      <c r="DC48" s="319"/>
      <c r="DD48" s="319"/>
      <c r="DE48" s="319"/>
      <c r="DF48" s="319"/>
      <c r="DG48" s="319"/>
      <c r="DH48" s="319"/>
      <c r="DI48" s="319"/>
      <c r="DJ48" s="319"/>
      <c r="DK48" s="319"/>
      <c r="DL48" s="319"/>
      <c r="DM48" s="319"/>
      <c r="DN48" s="319"/>
      <c r="DO48" s="319"/>
      <c r="DP48" s="319"/>
      <c r="DQ48" s="319"/>
      <c r="DR48" s="319"/>
      <c r="DS48" s="319"/>
      <c r="DT48" s="319"/>
      <c r="DU48" s="319"/>
      <c r="DV48" s="319"/>
      <c r="DW48" s="319"/>
      <c r="DX48" s="319"/>
      <c r="DY48" s="319"/>
      <c r="DZ48" s="319"/>
      <c r="EA48" s="319"/>
      <c r="EB48" s="319"/>
      <c r="EC48" s="319"/>
      <c r="ED48" s="319"/>
      <c r="EE48" s="319"/>
      <c r="EF48" s="319"/>
      <c r="EG48" s="319"/>
      <c r="EH48" s="319"/>
      <c r="EI48" s="319"/>
      <c r="EJ48" s="319"/>
      <c r="EK48" s="319"/>
      <c r="EL48" s="319"/>
      <c r="EM48" s="319"/>
      <c r="EN48" s="319"/>
      <c r="EO48" s="319"/>
      <c r="EP48" s="319"/>
      <c r="EQ48" s="319"/>
      <c r="ER48" s="319"/>
      <c r="ES48" s="319"/>
      <c r="ET48" s="319"/>
      <c r="EU48" s="319"/>
      <c r="EV48" s="319"/>
      <c r="EW48" s="319"/>
      <c r="EX48" s="319"/>
      <c r="EY48" s="319"/>
      <c r="EZ48" s="319"/>
      <c r="FA48" s="319"/>
      <c r="FB48" s="319"/>
      <c r="FC48" s="319"/>
      <c r="FD48" s="319"/>
      <c r="FE48" s="319"/>
      <c r="FF48" s="319"/>
      <c r="FG48" s="319"/>
      <c r="FH48" s="319"/>
      <c r="FI48" s="319"/>
      <c r="FJ48" s="319"/>
      <c r="FK48" s="319"/>
      <c r="FL48" s="319"/>
      <c r="FM48" s="319"/>
      <c r="FN48" s="319"/>
      <c r="FO48" s="319"/>
      <c r="FP48" s="319"/>
      <c r="FQ48" s="319"/>
      <c r="FR48" s="319"/>
      <c r="FS48" s="319"/>
      <c r="FT48" s="319"/>
      <c r="FU48" s="319"/>
      <c r="FV48" s="319"/>
      <c r="FW48" s="319"/>
      <c r="FX48" s="319"/>
      <c r="FY48" s="319"/>
      <c r="FZ48" s="319"/>
      <c r="GA48" s="319"/>
      <c r="GB48" s="319"/>
      <c r="GC48" s="319"/>
      <c r="GD48" s="319"/>
      <c r="GE48" s="319"/>
      <c r="GF48" s="319"/>
      <c r="GG48" s="319"/>
      <c r="GH48" s="319"/>
      <c r="GI48" s="319"/>
      <c r="GJ48" s="319"/>
      <c r="GK48" s="319"/>
      <c r="GL48" s="319"/>
      <c r="GM48" s="319"/>
      <c r="GN48" s="319"/>
      <c r="GO48" s="319"/>
      <c r="GP48" s="319"/>
      <c r="GQ48" s="319"/>
      <c r="GR48" s="319"/>
      <c r="GS48" s="319"/>
      <c r="GT48" s="319"/>
      <c r="GU48" s="319"/>
      <c r="GV48" s="319"/>
      <c r="GW48" s="319"/>
      <c r="GX48" s="319"/>
      <c r="GY48" s="319"/>
      <c r="GZ48" s="319"/>
      <c r="HA48" s="319"/>
      <c r="HB48" s="319"/>
      <c r="HC48" s="319"/>
      <c r="HD48" s="319"/>
      <c r="HE48" s="319"/>
      <c r="HF48" s="319"/>
      <c r="HG48" s="319"/>
      <c r="HH48" s="319"/>
      <c r="HI48" s="319"/>
      <c r="HJ48" s="319"/>
      <c r="HK48" s="319"/>
      <c r="HL48" s="319"/>
      <c r="HM48" s="319"/>
      <c r="HN48" s="319"/>
      <c r="HO48" s="319"/>
      <c r="HP48" s="319"/>
      <c r="HQ48" s="319"/>
      <c r="HR48" s="319"/>
      <c r="HS48" s="319"/>
      <c r="HT48" s="319"/>
      <c r="HU48" s="319"/>
      <c r="HV48" s="319"/>
      <c r="HW48" s="319"/>
      <c r="HX48" s="319"/>
      <c r="HY48" s="319"/>
      <c r="HZ48" s="319"/>
      <c r="IA48" s="319"/>
      <c r="IB48" s="319"/>
      <c r="IC48" s="319"/>
    </row>
    <row r="49" spans="1:237" s="76" customFormat="1" ht="127.5" customHeight="1" thickBot="1">
      <c r="A49" s="282">
        <f t="shared" si="2"/>
        <v>44</v>
      </c>
      <c r="B49" s="318" t="s">
        <v>189</v>
      </c>
      <c r="C49" s="115">
        <v>31202</v>
      </c>
      <c r="D49" s="190" t="s">
        <v>89</v>
      </c>
      <c r="E49" s="187" t="s">
        <v>158</v>
      </c>
      <c r="F49" s="78" t="s">
        <v>120</v>
      </c>
      <c r="G49" s="78" t="s">
        <v>192</v>
      </c>
      <c r="H49" s="84">
        <v>17472000</v>
      </c>
      <c r="I49" s="67"/>
      <c r="J49" s="129">
        <f t="shared" si="0"/>
        <v>17472000</v>
      </c>
      <c r="K49" s="115">
        <v>180</v>
      </c>
      <c r="L49" s="116">
        <v>41824</v>
      </c>
      <c r="M49" s="192">
        <v>41829</v>
      </c>
      <c r="N49" s="116">
        <v>42009</v>
      </c>
      <c r="O49" s="348" t="s">
        <v>392</v>
      </c>
      <c r="P49" s="352" t="s">
        <v>390</v>
      </c>
      <c r="Q49" s="327" t="s">
        <v>59</v>
      </c>
      <c r="R49" s="197"/>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19"/>
      <c r="CN49" s="319"/>
      <c r="CO49" s="319"/>
      <c r="CP49" s="319"/>
      <c r="CQ49" s="319"/>
      <c r="CR49" s="319"/>
      <c r="CS49" s="319"/>
      <c r="CT49" s="319"/>
      <c r="CU49" s="319"/>
      <c r="CV49" s="319"/>
      <c r="CW49" s="319"/>
      <c r="CX49" s="319"/>
      <c r="CY49" s="319"/>
      <c r="CZ49" s="319"/>
      <c r="DA49" s="319"/>
      <c r="DB49" s="319"/>
      <c r="DC49" s="319"/>
      <c r="DD49" s="319"/>
      <c r="DE49" s="319"/>
      <c r="DF49" s="319"/>
      <c r="DG49" s="319"/>
      <c r="DH49" s="319"/>
      <c r="DI49" s="319"/>
      <c r="DJ49" s="319"/>
      <c r="DK49" s="319"/>
      <c r="DL49" s="319"/>
      <c r="DM49" s="319"/>
      <c r="DN49" s="319"/>
      <c r="DO49" s="319"/>
      <c r="DP49" s="319"/>
      <c r="DQ49" s="319"/>
      <c r="DR49" s="319"/>
      <c r="DS49" s="319"/>
      <c r="DT49" s="319"/>
      <c r="DU49" s="319"/>
      <c r="DV49" s="319"/>
      <c r="DW49" s="319"/>
      <c r="DX49" s="319"/>
      <c r="DY49" s="319"/>
      <c r="DZ49" s="319"/>
      <c r="EA49" s="319"/>
      <c r="EB49" s="319"/>
      <c r="EC49" s="319"/>
      <c r="ED49" s="319"/>
      <c r="EE49" s="319"/>
      <c r="EF49" s="319"/>
      <c r="EG49" s="319"/>
      <c r="EH49" s="319"/>
      <c r="EI49" s="319"/>
      <c r="EJ49" s="319"/>
      <c r="EK49" s="319"/>
      <c r="EL49" s="319"/>
      <c r="EM49" s="319"/>
      <c r="EN49" s="319"/>
      <c r="EO49" s="319"/>
      <c r="EP49" s="319"/>
      <c r="EQ49" s="319"/>
      <c r="ER49" s="319"/>
      <c r="ES49" s="319"/>
      <c r="ET49" s="319"/>
      <c r="EU49" s="319"/>
      <c r="EV49" s="319"/>
      <c r="EW49" s="319"/>
      <c r="EX49" s="319"/>
      <c r="EY49" s="319"/>
      <c r="EZ49" s="319"/>
      <c r="FA49" s="319"/>
      <c r="FB49" s="319"/>
      <c r="FC49" s="319"/>
      <c r="FD49" s="319"/>
      <c r="FE49" s="319"/>
      <c r="FF49" s="319"/>
      <c r="FG49" s="319"/>
      <c r="FH49" s="319"/>
      <c r="FI49" s="319"/>
      <c r="FJ49" s="319"/>
      <c r="FK49" s="319"/>
      <c r="FL49" s="319"/>
      <c r="FM49" s="319"/>
      <c r="FN49" s="319"/>
      <c r="FO49" s="319"/>
      <c r="FP49" s="319"/>
      <c r="FQ49" s="319"/>
      <c r="FR49" s="319"/>
      <c r="FS49" s="319"/>
      <c r="FT49" s="319"/>
      <c r="FU49" s="319"/>
      <c r="FV49" s="319"/>
      <c r="FW49" s="319"/>
      <c r="FX49" s="319"/>
      <c r="FY49" s="319"/>
      <c r="FZ49" s="319"/>
      <c r="GA49" s="319"/>
      <c r="GB49" s="319"/>
      <c r="GC49" s="319"/>
      <c r="GD49" s="319"/>
      <c r="GE49" s="319"/>
      <c r="GF49" s="319"/>
      <c r="GG49" s="319"/>
      <c r="GH49" s="319"/>
      <c r="GI49" s="319"/>
      <c r="GJ49" s="319"/>
      <c r="GK49" s="319"/>
      <c r="GL49" s="319"/>
      <c r="GM49" s="319"/>
      <c r="GN49" s="319"/>
      <c r="GO49" s="319"/>
      <c r="GP49" s="319"/>
      <c r="GQ49" s="319"/>
      <c r="GR49" s="319"/>
      <c r="GS49" s="319"/>
      <c r="GT49" s="319"/>
      <c r="GU49" s="319"/>
      <c r="GV49" s="319"/>
      <c r="GW49" s="319"/>
      <c r="GX49" s="319"/>
      <c r="GY49" s="319"/>
      <c r="GZ49" s="319"/>
      <c r="HA49" s="319"/>
      <c r="HB49" s="319"/>
      <c r="HC49" s="319"/>
      <c r="HD49" s="319"/>
      <c r="HE49" s="319"/>
      <c r="HF49" s="319"/>
      <c r="HG49" s="319"/>
      <c r="HH49" s="319"/>
      <c r="HI49" s="319"/>
      <c r="HJ49" s="319"/>
      <c r="HK49" s="319"/>
      <c r="HL49" s="319"/>
      <c r="HM49" s="319"/>
      <c r="HN49" s="319"/>
      <c r="HO49" s="319"/>
      <c r="HP49" s="319"/>
      <c r="HQ49" s="319"/>
      <c r="HR49" s="319"/>
      <c r="HS49" s="319"/>
      <c r="HT49" s="319"/>
      <c r="HU49" s="319"/>
      <c r="HV49" s="319"/>
      <c r="HW49" s="319"/>
      <c r="HX49" s="319"/>
      <c r="HY49" s="319"/>
      <c r="HZ49" s="319"/>
      <c r="IA49" s="319"/>
      <c r="IB49" s="319"/>
      <c r="IC49" s="319"/>
    </row>
    <row r="50" spans="1:237" s="76" customFormat="1" ht="90.75" customHeight="1">
      <c r="A50" s="282">
        <f t="shared" si="2"/>
        <v>45</v>
      </c>
      <c r="B50" s="318" t="s">
        <v>189</v>
      </c>
      <c r="C50" s="115">
        <v>31202</v>
      </c>
      <c r="D50" s="190" t="s">
        <v>89</v>
      </c>
      <c r="E50" s="187" t="s">
        <v>158</v>
      </c>
      <c r="F50" s="78" t="s">
        <v>120</v>
      </c>
      <c r="G50" s="78" t="s">
        <v>192</v>
      </c>
      <c r="H50" s="84">
        <v>8896000</v>
      </c>
      <c r="I50" s="67"/>
      <c r="J50" s="129">
        <f t="shared" si="0"/>
        <v>8896000</v>
      </c>
      <c r="K50" s="115">
        <v>180</v>
      </c>
      <c r="L50" s="116">
        <v>41824</v>
      </c>
      <c r="M50" s="192">
        <v>41829</v>
      </c>
      <c r="N50" s="116">
        <v>42009</v>
      </c>
      <c r="O50" s="299" t="s">
        <v>392</v>
      </c>
      <c r="P50" s="350" t="s">
        <v>391</v>
      </c>
      <c r="Q50" s="298" t="s">
        <v>59</v>
      </c>
      <c r="R50" s="197"/>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319"/>
      <c r="CN50" s="319"/>
      <c r="CO50" s="319"/>
      <c r="CP50" s="319"/>
      <c r="CQ50" s="319"/>
      <c r="CR50" s="319"/>
      <c r="CS50" s="319"/>
      <c r="CT50" s="319"/>
      <c r="CU50" s="319"/>
      <c r="CV50" s="319"/>
      <c r="CW50" s="319"/>
      <c r="CX50" s="319"/>
      <c r="CY50" s="319"/>
      <c r="CZ50" s="319"/>
      <c r="DA50" s="319"/>
      <c r="DB50" s="319"/>
      <c r="DC50" s="319"/>
      <c r="DD50" s="319"/>
      <c r="DE50" s="319"/>
      <c r="DF50" s="319"/>
      <c r="DG50" s="319"/>
      <c r="DH50" s="319"/>
      <c r="DI50" s="319"/>
      <c r="DJ50" s="319"/>
      <c r="DK50" s="319"/>
      <c r="DL50" s="319"/>
      <c r="DM50" s="319"/>
      <c r="DN50" s="319"/>
      <c r="DO50" s="319"/>
      <c r="DP50" s="319"/>
      <c r="DQ50" s="319"/>
      <c r="DR50" s="319"/>
      <c r="DS50" s="319"/>
      <c r="DT50" s="319"/>
      <c r="DU50" s="319"/>
      <c r="DV50" s="319"/>
      <c r="DW50" s="319"/>
      <c r="DX50" s="319"/>
      <c r="DY50" s="319"/>
      <c r="DZ50" s="319"/>
      <c r="EA50" s="319"/>
      <c r="EB50" s="319"/>
      <c r="EC50" s="319"/>
      <c r="ED50" s="319"/>
      <c r="EE50" s="319"/>
      <c r="EF50" s="319"/>
      <c r="EG50" s="319"/>
      <c r="EH50" s="319"/>
      <c r="EI50" s="319"/>
      <c r="EJ50" s="319"/>
      <c r="EK50" s="319"/>
      <c r="EL50" s="319"/>
      <c r="EM50" s="319"/>
      <c r="EN50" s="319"/>
      <c r="EO50" s="319"/>
      <c r="EP50" s="319"/>
      <c r="EQ50" s="319"/>
      <c r="ER50" s="319"/>
      <c r="ES50" s="319"/>
      <c r="ET50" s="319"/>
      <c r="EU50" s="319"/>
      <c r="EV50" s="319"/>
      <c r="EW50" s="319"/>
      <c r="EX50" s="319"/>
      <c r="EY50" s="319"/>
      <c r="EZ50" s="319"/>
      <c r="FA50" s="319"/>
      <c r="FB50" s="319"/>
      <c r="FC50" s="319"/>
      <c r="FD50" s="319"/>
      <c r="FE50" s="319"/>
      <c r="FF50" s="319"/>
      <c r="FG50" s="319"/>
      <c r="FH50" s="319"/>
      <c r="FI50" s="319"/>
      <c r="FJ50" s="319"/>
      <c r="FK50" s="319"/>
      <c r="FL50" s="319"/>
      <c r="FM50" s="319"/>
      <c r="FN50" s="319"/>
      <c r="FO50" s="319"/>
      <c r="FP50" s="319"/>
      <c r="FQ50" s="319"/>
      <c r="FR50" s="319"/>
      <c r="FS50" s="319"/>
      <c r="FT50" s="319"/>
      <c r="FU50" s="319"/>
      <c r="FV50" s="319"/>
      <c r="FW50" s="319"/>
      <c r="FX50" s="319"/>
      <c r="FY50" s="319"/>
      <c r="FZ50" s="319"/>
      <c r="GA50" s="319"/>
      <c r="GB50" s="319"/>
      <c r="GC50" s="319"/>
      <c r="GD50" s="319"/>
      <c r="GE50" s="319"/>
      <c r="GF50" s="319"/>
      <c r="GG50" s="319"/>
      <c r="GH50" s="319"/>
      <c r="GI50" s="319"/>
      <c r="GJ50" s="319"/>
      <c r="GK50" s="319"/>
      <c r="GL50" s="319"/>
      <c r="GM50" s="319"/>
      <c r="GN50" s="319"/>
      <c r="GO50" s="319"/>
      <c r="GP50" s="319"/>
      <c r="GQ50" s="319"/>
      <c r="GR50" s="319"/>
      <c r="GS50" s="319"/>
      <c r="GT50" s="319"/>
      <c r="GU50" s="319"/>
      <c r="GV50" s="319"/>
      <c r="GW50" s="319"/>
      <c r="GX50" s="319"/>
      <c r="GY50" s="319"/>
      <c r="GZ50" s="319"/>
      <c r="HA50" s="319"/>
      <c r="HB50" s="319"/>
      <c r="HC50" s="319"/>
      <c r="HD50" s="319"/>
      <c r="HE50" s="319"/>
      <c r="HF50" s="319"/>
      <c r="HG50" s="319"/>
      <c r="HH50" s="319"/>
      <c r="HI50" s="319"/>
      <c r="HJ50" s="319"/>
      <c r="HK50" s="319"/>
      <c r="HL50" s="319"/>
      <c r="HM50" s="319"/>
      <c r="HN50" s="319"/>
      <c r="HO50" s="319"/>
      <c r="HP50" s="319"/>
      <c r="HQ50" s="319"/>
      <c r="HR50" s="319"/>
      <c r="HS50" s="319"/>
      <c r="HT50" s="319"/>
      <c r="HU50" s="319"/>
      <c r="HV50" s="319"/>
      <c r="HW50" s="319"/>
      <c r="HX50" s="319"/>
      <c r="HY50" s="319"/>
      <c r="HZ50" s="319"/>
      <c r="IA50" s="319"/>
      <c r="IB50" s="319"/>
      <c r="IC50" s="319"/>
    </row>
    <row r="51" spans="1:237" s="76" customFormat="1" ht="133.5" customHeight="1">
      <c r="A51" s="282">
        <f t="shared" si="2"/>
        <v>46</v>
      </c>
      <c r="B51" s="119" t="s">
        <v>187</v>
      </c>
      <c r="C51" s="115">
        <v>31102</v>
      </c>
      <c r="D51" s="190" t="s">
        <v>89</v>
      </c>
      <c r="E51" s="300" t="s">
        <v>270</v>
      </c>
      <c r="F51" s="78" t="s">
        <v>114</v>
      </c>
      <c r="G51" s="185" t="s">
        <v>49</v>
      </c>
      <c r="H51" s="85">
        <v>15000000</v>
      </c>
      <c r="I51" s="87"/>
      <c r="J51" s="129">
        <f t="shared" si="0"/>
        <v>15000000</v>
      </c>
      <c r="K51" s="87">
        <v>90</v>
      </c>
      <c r="L51" s="77">
        <v>41695</v>
      </c>
      <c r="M51" s="77">
        <v>41702</v>
      </c>
      <c r="N51" s="287">
        <v>41792</v>
      </c>
      <c r="O51" s="109" t="s">
        <v>148</v>
      </c>
      <c r="P51" s="301" t="s">
        <v>176</v>
      </c>
      <c r="Q51" s="302" t="s">
        <v>177</v>
      </c>
      <c r="R51" s="197"/>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319"/>
      <c r="CL51" s="319"/>
      <c r="CM51" s="319"/>
      <c r="CN51" s="319"/>
      <c r="CO51" s="319"/>
      <c r="CP51" s="319"/>
      <c r="CQ51" s="319"/>
      <c r="CR51" s="319"/>
      <c r="CS51" s="319"/>
      <c r="CT51" s="319"/>
      <c r="CU51" s="319"/>
      <c r="CV51" s="319"/>
      <c r="CW51" s="319"/>
      <c r="CX51" s="319"/>
      <c r="CY51" s="319"/>
      <c r="CZ51" s="319"/>
      <c r="DA51" s="319"/>
      <c r="DB51" s="319"/>
      <c r="DC51" s="319"/>
      <c r="DD51" s="319"/>
      <c r="DE51" s="319"/>
      <c r="DF51" s="319"/>
      <c r="DG51" s="319"/>
      <c r="DH51" s="319"/>
      <c r="DI51" s="319"/>
      <c r="DJ51" s="319"/>
      <c r="DK51" s="319"/>
      <c r="DL51" s="319"/>
      <c r="DM51" s="319"/>
      <c r="DN51" s="319"/>
      <c r="DO51" s="319"/>
      <c r="DP51" s="319"/>
      <c r="DQ51" s="319"/>
      <c r="DR51" s="319"/>
      <c r="DS51" s="319"/>
      <c r="DT51" s="319"/>
      <c r="DU51" s="319"/>
      <c r="DV51" s="319"/>
      <c r="DW51" s="319"/>
      <c r="DX51" s="319"/>
      <c r="DY51" s="319"/>
      <c r="DZ51" s="319"/>
      <c r="EA51" s="319"/>
      <c r="EB51" s="319"/>
      <c r="EC51" s="319"/>
      <c r="ED51" s="319"/>
      <c r="EE51" s="319"/>
      <c r="EF51" s="319"/>
      <c r="EG51" s="319"/>
      <c r="EH51" s="319"/>
      <c r="EI51" s="319"/>
      <c r="EJ51" s="319"/>
      <c r="EK51" s="319"/>
      <c r="EL51" s="319"/>
      <c r="EM51" s="319"/>
      <c r="EN51" s="319"/>
      <c r="EO51" s="319"/>
      <c r="EP51" s="319"/>
      <c r="EQ51" s="319"/>
      <c r="ER51" s="319"/>
      <c r="ES51" s="319"/>
      <c r="ET51" s="319"/>
      <c r="EU51" s="319"/>
      <c r="EV51" s="319"/>
      <c r="EW51" s="319"/>
      <c r="EX51" s="319"/>
      <c r="EY51" s="319"/>
      <c r="EZ51" s="319"/>
      <c r="FA51" s="319"/>
      <c r="FB51" s="319"/>
      <c r="FC51" s="319"/>
      <c r="FD51" s="319"/>
      <c r="FE51" s="319"/>
      <c r="FF51" s="319"/>
      <c r="FG51" s="319"/>
      <c r="FH51" s="319"/>
      <c r="FI51" s="319"/>
      <c r="FJ51" s="319"/>
      <c r="FK51" s="319"/>
      <c r="FL51" s="319"/>
      <c r="FM51" s="319"/>
      <c r="FN51" s="319"/>
      <c r="FO51" s="319"/>
      <c r="FP51" s="319"/>
      <c r="FQ51" s="319"/>
      <c r="FR51" s="319"/>
      <c r="FS51" s="319"/>
      <c r="FT51" s="319"/>
      <c r="FU51" s="319"/>
      <c r="FV51" s="319"/>
      <c r="FW51" s="319"/>
      <c r="FX51" s="319"/>
      <c r="FY51" s="319"/>
      <c r="FZ51" s="319"/>
      <c r="GA51" s="319"/>
      <c r="GB51" s="319"/>
      <c r="GC51" s="319"/>
      <c r="GD51" s="319"/>
      <c r="GE51" s="319"/>
      <c r="GF51" s="319"/>
      <c r="GG51" s="319"/>
      <c r="GH51" s="319"/>
      <c r="GI51" s="319"/>
      <c r="GJ51" s="319"/>
      <c r="GK51" s="319"/>
      <c r="GL51" s="319"/>
      <c r="GM51" s="319"/>
      <c r="GN51" s="319"/>
      <c r="GO51" s="319"/>
      <c r="GP51" s="319"/>
      <c r="GQ51" s="319"/>
      <c r="GR51" s="319"/>
      <c r="GS51" s="319"/>
      <c r="GT51" s="319"/>
      <c r="GU51" s="319"/>
      <c r="GV51" s="319"/>
      <c r="GW51" s="319"/>
      <c r="GX51" s="319"/>
      <c r="GY51" s="319"/>
      <c r="GZ51" s="319"/>
      <c r="HA51" s="319"/>
      <c r="HB51" s="319"/>
      <c r="HC51" s="319"/>
      <c r="HD51" s="319"/>
      <c r="HE51" s="319"/>
      <c r="HF51" s="319"/>
      <c r="HG51" s="319"/>
      <c r="HH51" s="319"/>
      <c r="HI51" s="319"/>
      <c r="HJ51" s="319"/>
      <c r="HK51" s="319"/>
      <c r="HL51" s="319"/>
      <c r="HM51" s="319"/>
      <c r="HN51" s="319"/>
      <c r="HO51" s="319"/>
      <c r="HP51" s="319"/>
      <c r="HQ51" s="319"/>
      <c r="HR51" s="319"/>
      <c r="HS51" s="319"/>
      <c r="HT51" s="319"/>
      <c r="HU51" s="319"/>
      <c r="HV51" s="319"/>
      <c r="HW51" s="319"/>
      <c r="HX51" s="319"/>
      <c r="HY51" s="319"/>
      <c r="HZ51" s="319"/>
      <c r="IA51" s="319"/>
      <c r="IB51" s="319"/>
      <c r="IC51" s="319"/>
    </row>
    <row r="52" spans="1:237" s="76" customFormat="1" ht="90" customHeight="1">
      <c r="A52" s="282">
        <f t="shared" si="2"/>
        <v>47</v>
      </c>
      <c r="B52" s="318" t="s">
        <v>189</v>
      </c>
      <c r="C52" s="115">
        <v>31202</v>
      </c>
      <c r="D52" s="190" t="s">
        <v>89</v>
      </c>
      <c r="E52" s="185" t="s">
        <v>158</v>
      </c>
      <c r="F52" s="78" t="s">
        <v>120</v>
      </c>
      <c r="G52" s="78" t="s">
        <v>192</v>
      </c>
      <c r="H52" s="86">
        <v>24000000</v>
      </c>
      <c r="I52" s="65"/>
      <c r="J52" s="129">
        <f t="shared" si="0"/>
        <v>24000000</v>
      </c>
      <c r="K52" s="115">
        <v>4</v>
      </c>
      <c r="L52" s="116">
        <v>41861</v>
      </c>
      <c r="M52" s="192">
        <v>41893</v>
      </c>
      <c r="N52" s="297">
        <v>41896</v>
      </c>
      <c r="O52" s="109" t="s">
        <v>218</v>
      </c>
      <c r="P52" s="119" t="s">
        <v>60</v>
      </c>
      <c r="Q52" s="118" t="s">
        <v>61</v>
      </c>
      <c r="R52" s="197"/>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319"/>
      <c r="CZ52" s="319"/>
      <c r="DA52" s="319"/>
      <c r="DB52" s="319"/>
      <c r="DC52" s="319"/>
      <c r="DD52" s="319"/>
      <c r="DE52" s="319"/>
      <c r="DF52" s="319"/>
      <c r="DG52" s="319"/>
      <c r="DH52" s="319"/>
      <c r="DI52" s="319"/>
      <c r="DJ52" s="319"/>
      <c r="DK52" s="319"/>
      <c r="DL52" s="319"/>
      <c r="DM52" s="319"/>
      <c r="DN52" s="319"/>
      <c r="DO52" s="319"/>
      <c r="DP52" s="319"/>
      <c r="DQ52" s="319"/>
      <c r="DR52" s="319"/>
      <c r="DS52" s="319"/>
      <c r="DT52" s="319"/>
      <c r="DU52" s="319"/>
      <c r="DV52" s="319"/>
      <c r="DW52" s="319"/>
      <c r="DX52" s="319"/>
      <c r="DY52" s="319"/>
      <c r="DZ52" s="319"/>
      <c r="EA52" s="319"/>
      <c r="EB52" s="319"/>
      <c r="EC52" s="319"/>
      <c r="ED52" s="319"/>
      <c r="EE52" s="319"/>
      <c r="EF52" s="319"/>
      <c r="EG52" s="319"/>
      <c r="EH52" s="319"/>
      <c r="EI52" s="319"/>
      <c r="EJ52" s="319"/>
      <c r="EK52" s="319"/>
      <c r="EL52" s="319"/>
      <c r="EM52" s="319"/>
      <c r="EN52" s="319"/>
      <c r="EO52" s="319"/>
      <c r="EP52" s="319"/>
      <c r="EQ52" s="319"/>
      <c r="ER52" s="319"/>
      <c r="ES52" s="319"/>
      <c r="ET52" s="319"/>
      <c r="EU52" s="319"/>
      <c r="EV52" s="319"/>
      <c r="EW52" s="319"/>
      <c r="EX52" s="319"/>
      <c r="EY52" s="319"/>
      <c r="EZ52" s="319"/>
      <c r="FA52" s="319"/>
      <c r="FB52" s="319"/>
      <c r="FC52" s="319"/>
      <c r="FD52" s="319"/>
      <c r="FE52" s="319"/>
      <c r="FF52" s="319"/>
      <c r="FG52" s="319"/>
      <c r="FH52" s="319"/>
      <c r="FI52" s="319"/>
      <c r="FJ52" s="319"/>
      <c r="FK52" s="319"/>
      <c r="FL52" s="319"/>
      <c r="FM52" s="319"/>
      <c r="FN52" s="319"/>
      <c r="FO52" s="319"/>
      <c r="FP52" s="319"/>
      <c r="FQ52" s="319"/>
      <c r="FR52" s="319"/>
      <c r="FS52" s="319"/>
      <c r="FT52" s="319"/>
      <c r="FU52" s="319"/>
      <c r="FV52" s="319"/>
      <c r="FW52" s="319"/>
      <c r="FX52" s="319"/>
      <c r="FY52" s="319"/>
      <c r="FZ52" s="319"/>
      <c r="GA52" s="319"/>
      <c r="GB52" s="319"/>
      <c r="GC52" s="319"/>
      <c r="GD52" s="319"/>
      <c r="GE52" s="319"/>
      <c r="GF52" s="319"/>
      <c r="GG52" s="319"/>
      <c r="GH52" s="319"/>
      <c r="GI52" s="319"/>
      <c r="GJ52" s="319"/>
      <c r="GK52" s="319"/>
      <c r="GL52" s="319"/>
      <c r="GM52" s="319"/>
      <c r="GN52" s="319"/>
      <c r="GO52" s="319"/>
      <c r="GP52" s="319"/>
      <c r="GQ52" s="319"/>
      <c r="GR52" s="319"/>
      <c r="GS52" s="319"/>
      <c r="GT52" s="319"/>
      <c r="GU52" s="319"/>
      <c r="GV52" s="319"/>
      <c r="GW52" s="319"/>
      <c r="GX52" s="319"/>
      <c r="GY52" s="319"/>
      <c r="GZ52" s="319"/>
      <c r="HA52" s="319"/>
      <c r="HB52" s="319"/>
      <c r="HC52" s="319"/>
      <c r="HD52" s="319"/>
      <c r="HE52" s="319"/>
      <c r="HF52" s="319"/>
      <c r="HG52" s="319"/>
      <c r="HH52" s="319"/>
      <c r="HI52" s="319"/>
      <c r="HJ52" s="319"/>
      <c r="HK52" s="319"/>
      <c r="HL52" s="319"/>
      <c r="HM52" s="319"/>
      <c r="HN52" s="319"/>
      <c r="HO52" s="319"/>
      <c r="HP52" s="319"/>
      <c r="HQ52" s="319"/>
      <c r="HR52" s="319"/>
      <c r="HS52" s="319"/>
      <c r="HT52" s="319"/>
      <c r="HU52" s="319"/>
      <c r="HV52" s="319"/>
      <c r="HW52" s="319"/>
      <c r="HX52" s="319"/>
      <c r="HY52" s="319"/>
      <c r="HZ52" s="319"/>
      <c r="IA52" s="319"/>
      <c r="IB52" s="319"/>
      <c r="IC52" s="319"/>
    </row>
    <row r="53" spans="1:237" s="76" customFormat="1" ht="94.5" customHeight="1">
      <c r="A53" s="282">
        <f t="shared" si="2"/>
        <v>48</v>
      </c>
      <c r="B53" s="318" t="s">
        <v>189</v>
      </c>
      <c r="C53" s="115">
        <v>31202</v>
      </c>
      <c r="D53" s="190" t="s">
        <v>89</v>
      </c>
      <c r="E53" s="187" t="s">
        <v>158</v>
      </c>
      <c r="F53" s="78" t="s">
        <v>120</v>
      </c>
      <c r="G53" s="78" t="s">
        <v>192</v>
      </c>
      <c r="H53" s="83">
        <v>23000000</v>
      </c>
      <c r="I53" s="83"/>
      <c r="J53" s="129">
        <f t="shared" si="0"/>
        <v>23000000</v>
      </c>
      <c r="K53" s="303">
        <v>180</v>
      </c>
      <c r="L53" s="77">
        <v>41760</v>
      </c>
      <c r="M53" s="304">
        <v>41769</v>
      </c>
      <c r="N53" s="287">
        <v>41891</v>
      </c>
      <c r="O53" s="109" t="s">
        <v>219</v>
      </c>
      <c r="P53" s="119" t="s">
        <v>109</v>
      </c>
      <c r="Q53" s="118" t="s">
        <v>186</v>
      </c>
      <c r="R53" s="197"/>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c r="DK53" s="319"/>
      <c r="DL53" s="319"/>
      <c r="DM53" s="319"/>
      <c r="DN53" s="319"/>
      <c r="DO53" s="319"/>
      <c r="DP53" s="319"/>
      <c r="DQ53" s="319"/>
      <c r="DR53" s="319"/>
      <c r="DS53" s="319"/>
      <c r="DT53" s="319"/>
      <c r="DU53" s="319"/>
      <c r="DV53" s="319"/>
      <c r="DW53" s="319"/>
      <c r="DX53" s="319"/>
      <c r="DY53" s="319"/>
      <c r="DZ53" s="319"/>
      <c r="EA53" s="319"/>
      <c r="EB53" s="319"/>
      <c r="EC53" s="319"/>
      <c r="ED53" s="319"/>
      <c r="EE53" s="319"/>
      <c r="EF53" s="319"/>
      <c r="EG53" s="319"/>
      <c r="EH53" s="319"/>
      <c r="EI53" s="319"/>
      <c r="EJ53" s="319"/>
      <c r="EK53" s="319"/>
      <c r="EL53" s="319"/>
      <c r="EM53" s="319"/>
      <c r="EN53" s="319"/>
      <c r="EO53" s="319"/>
      <c r="EP53" s="319"/>
      <c r="EQ53" s="319"/>
      <c r="ER53" s="319"/>
      <c r="ES53" s="319"/>
      <c r="ET53" s="319"/>
      <c r="EU53" s="319"/>
      <c r="EV53" s="319"/>
      <c r="EW53" s="319"/>
      <c r="EX53" s="319"/>
      <c r="EY53" s="319"/>
      <c r="EZ53" s="319"/>
      <c r="FA53" s="319"/>
      <c r="FB53" s="319"/>
      <c r="FC53" s="319"/>
      <c r="FD53" s="319"/>
      <c r="FE53" s="319"/>
      <c r="FF53" s="319"/>
      <c r="FG53" s="319"/>
      <c r="FH53" s="319"/>
      <c r="FI53" s="319"/>
      <c r="FJ53" s="319"/>
      <c r="FK53" s="319"/>
      <c r="FL53" s="319"/>
      <c r="FM53" s="319"/>
      <c r="FN53" s="319"/>
      <c r="FO53" s="319"/>
      <c r="FP53" s="319"/>
      <c r="FQ53" s="319"/>
      <c r="FR53" s="319"/>
      <c r="FS53" s="319"/>
      <c r="FT53" s="319"/>
      <c r="FU53" s="319"/>
      <c r="FV53" s="319"/>
      <c r="FW53" s="319"/>
      <c r="FX53" s="319"/>
      <c r="FY53" s="319"/>
      <c r="FZ53" s="319"/>
      <c r="GA53" s="319"/>
      <c r="GB53" s="319"/>
      <c r="GC53" s="319"/>
      <c r="GD53" s="319"/>
      <c r="GE53" s="319"/>
      <c r="GF53" s="319"/>
      <c r="GG53" s="319"/>
      <c r="GH53" s="319"/>
      <c r="GI53" s="319"/>
      <c r="GJ53" s="319"/>
      <c r="GK53" s="319"/>
      <c r="GL53" s="319"/>
      <c r="GM53" s="319"/>
      <c r="GN53" s="319"/>
      <c r="GO53" s="319"/>
      <c r="GP53" s="319"/>
      <c r="GQ53" s="319"/>
      <c r="GR53" s="319"/>
      <c r="GS53" s="319"/>
      <c r="GT53" s="319"/>
      <c r="GU53" s="319"/>
      <c r="GV53" s="319"/>
      <c r="GW53" s="319"/>
      <c r="GX53" s="319"/>
      <c r="GY53" s="319"/>
      <c r="GZ53" s="319"/>
      <c r="HA53" s="319"/>
      <c r="HB53" s="319"/>
      <c r="HC53" s="319"/>
      <c r="HD53" s="319"/>
      <c r="HE53" s="319"/>
      <c r="HF53" s="319"/>
      <c r="HG53" s="319"/>
      <c r="HH53" s="319"/>
      <c r="HI53" s="319"/>
      <c r="HJ53" s="319"/>
      <c r="HK53" s="319"/>
      <c r="HL53" s="319"/>
      <c r="HM53" s="319"/>
      <c r="HN53" s="319"/>
      <c r="HO53" s="319"/>
      <c r="HP53" s="319"/>
      <c r="HQ53" s="319"/>
      <c r="HR53" s="319"/>
      <c r="HS53" s="319"/>
      <c r="HT53" s="319"/>
      <c r="HU53" s="319"/>
      <c r="HV53" s="319"/>
      <c r="HW53" s="319"/>
      <c r="HX53" s="319"/>
      <c r="HY53" s="319"/>
      <c r="HZ53" s="319"/>
      <c r="IA53" s="319"/>
      <c r="IB53" s="319"/>
      <c r="IC53" s="319"/>
    </row>
    <row r="54" spans="1:237" s="76" customFormat="1" ht="109.5" customHeight="1">
      <c r="A54" s="282">
        <f t="shared" si="2"/>
        <v>49</v>
      </c>
      <c r="B54" s="318" t="s">
        <v>189</v>
      </c>
      <c r="C54" s="115">
        <v>31202</v>
      </c>
      <c r="D54" s="190" t="s">
        <v>89</v>
      </c>
      <c r="E54" s="185" t="s">
        <v>158</v>
      </c>
      <c r="F54" s="78" t="s">
        <v>120</v>
      </c>
      <c r="G54" s="78" t="s">
        <v>192</v>
      </c>
      <c r="H54" s="86">
        <v>26880520</v>
      </c>
      <c r="I54" s="191">
        <v>25856200</v>
      </c>
      <c r="J54" s="129">
        <f t="shared" si="0"/>
        <v>1024320</v>
      </c>
      <c r="K54" s="115">
        <v>1</v>
      </c>
      <c r="L54" s="116">
        <v>41750</v>
      </c>
      <c r="M54" s="116">
        <v>41754</v>
      </c>
      <c r="N54" s="116">
        <v>41755</v>
      </c>
      <c r="O54" s="128" t="s">
        <v>355</v>
      </c>
      <c r="P54" s="78" t="s">
        <v>396</v>
      </c>
      <c r="Q54" s="118" t="s">
        <v>55</v>
      </c>
      <c r="R54" s="197"/>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c r="EC54" s="319"/>
      <c r="ED54" s="319"/>
      <c r="EE54" s="319"/>
      <c r="EF54" s="319"/>
      <c r="EG54" s="319"/>
      <c r="EH54" s="319"/>
      <c r="EI54" s="319"/>
      <c r="EJ54" s="319"/>
      <c r="EK54" s="319"/>
      <c r="EL54" s="319"/>
      <c r="EM54" s="319"/>
      <c r="EN54" s="319"/>
      <c r="EO54" s="319"/>
      <c r="EP54" s="319"/>
      <c r="EQ54" s="319"/>
      <c r="ER54" s="319"/>
      <c r="ES54" s="319"/>
      <c r="ET54" s="319"/>
      <c r="EU54" s="319"/>
      <c r="EV54" s="319"/>
      <c r="EW54" s="319"/>
      <c r="EX54" s="319"/>
      <c r="EY54" s="319"/>
      <c r="EZ54" s="319"/>
      <c r="FA54" s="319"/>
      <c r="FB54" s="319"/>
      <c r="FC54" s="319"/>
      <c r="FD54" s="319"/>
      <c r="FE54" s="319"/>
      <c r="FF54" s="319"/>
      <c r="FG54" s="319"/>
      <c r="FH54" s="319"/>
      <c r="FI54" s="319"/>
      <c r="FJ54" s="319"/>
      <c r="FK54" s="319"/>
      <c r="FL54" s="319"/>
      <c r="FM54" s="319"/>
      <c r="FN54" s="319"/>
      <c r="FO54" s="319"/>
      <c r="FP54" s="319"/>
      <c r="FQ54" s="319"/>
      <c r="FR54" s="319"/>
      <c r="FS54" s="319"/>
      <c r="FT54" s="319"/>
      <c r="FU54" s="319"/>
      <c r="FV54" s="319"/>
      <c r="FW54" s="319"/>
      <c r="FX54" s="319"/>
      <c r="FY54" s="319"/>
      <c r="FZ54" s="319"/>
      <c r="GA54" s="319"/>
      <c r="GB54" s="319"/>
      <c r="GC54" s="319"/>
      <c r="GD54" s="319"/>
      <c r="GE54" s="319"/>
      <c r="GF54" s="319"/>
      <c r="GG54" s="319"/>
      <c r="GH54" s="319"/>
      <c r="GI54" s="319"/>
      <c r="GJ54" s="319"/>
      <c r="GK54" s="319"/>
      <c r="GL54" s="319"/>
      <c r="GM54" s="319"/>
      <c r="GN54" s="319"/>
      <c r="GO54" s="319"/>
      <c r="GP54" s="319"/>
      <c r="GQ54" s="319"/>
      <c r="GR54" s="319"/>
      <c r="GS54" s="319"/>
      <c r="GT54" s="319"/>
      <c r="GU54" s="319"/>
      <c r="GV54" s="319"/>
      <c r="GW54" s="319"/>
      <c r="GX54" s="319"/>
      <c r="GY54" s="319"/>
      <c r="GZ54" s="319"/>
      <c r="HA54" s="319"/>
      <c r="HB54" s="319"/>
      <c r="HC54" s="319"/>
      <c r="HD54" s="319"/>
      <c r="HE54" s="319"/>
      <c r="HF54" s="319"/>
      <c r="HG54" s="319"/>
      <c r="HH54" s="319"/>
      <c r="HI54" s="319"/>
      <c r="HJ54" s="319"/>
      <c r="HK54" s="319"/>
      <c r="HL54" s="319"/>
      <c r="HM54" s="319"/>
      <c r="HN54" s="319"/>
      <c r="HO54" s="319"/>
      <c r="HP54" s="319"/>
      <c r="HQ54" s="319"/>
      <c r="HR54" s="319"/>
      <c r="HS54" s="319"/>
      <c r="HT54" s="319"/>
      <c r="HU54" s="319"/>
      <c r="HV54" s="319"/>
      <c r="HW54" s="319"/>
      <c r="HX54" s="319"/>
      <c r="HY54" s="319"/>
      <c r="HZ54" s="319"/>
      <c r="IA54" s="319"/>
      <c r="IB54" s="319"/>
      <c r="IC54" s="319"/>
    </row>
    <row r="55" spans="1:237" s="76" customFormat="1" ht="97.5" customHeight="1">
      <c r="A55" s="282">
        <f t="shared" si="2"/>
        <v>50</v>
      </c>
      <c r="B55" s="318" t="s">
        <v>189</v>
      </c>
      <c r="C55" s="115">
        <v>31202</v>
      </c>
      <c r="D55" s="190" t="s">
        <v>89</v>
      </c>
      <c r="E55" s="185" t="s">
        <v>88</v>
      </c>
      <c r="F55" s="78" t="s">
        <v>67</v>
      </c>
      <c r="G55" s="185" t="s">
        <v>240</v>
      </c>
      <c r="H55" s="85">
        <v>69000000</v>
      </c>
      <c r="I55" s="87"/>
      <c r="J55" s="129">
        <f t="shared" si="0"/>
        <v>69000000</v>
      </c>
      <c r="K55" s="87">
        <v>60</v>
      </c>
      <c r="L55" s="116">
        <v>41761</v>
      </c>
      <c r="M55" s="192">
        <v>41767</v>
      </c>
      <c r="N55" s="193">
        <v>41827</v>
      </c>
      <c r="O55" s="109" t="s">
        <v>143</v>
      </c>
      <c r="P55" s="119" t="s">
        <v>17</v>
      </c>
      <c r="Q55" s="118" t="s">
        <v>46</v>
      </c>
      <c r="R55" s="197"/>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319"/>
      <c r="BE55" s="319"/>
      <c r="BF55" s="319"/>
      <c r="BG55" s="319"/>
      <c r="BH55" s="319"/>
      <c r="BI55" s="319"/>
      <c r="BJ55" s="319"/>
      <c r="BK55" s="319"/>
      <c r="BL55" s="319"/>
      <c r="BM55" s="319"/>
      <c r="BN55" s="319"/>
      <c r="BO55" s="319"/>
      <c r="BP55" s="319"/>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19"/>
      <c r="CN55" s="319"/>
      <c r="CO55" s="319"/>
      <c r="CP55" s="319"/>
      <c r="CQ55" s="319"/>
      <c r="CR55" s="319"/>
      <c r="CS55" s="319"/>
      <c r="CT55" s="319"/>
      <c r="CU55" s="319"/>
      <c r="CV55" s="319"/>
      <c r="CW55" s="319"/>
      <c r="CX55" s="319"/>
      <c r="CY55" s="319"/>
      <c r="CZ55" s="319"/>
      <c r="DA55" s="319"/>
      <c r="DB55" s="319"/>
      <c r="DC55" s="319"/>
      <c r="DD55" s="319"/>
      <c r="DE55" s="319"/>
      <c r="DF55" s="319"/>
      <c r="DG55" s="319"/>
      <c r="DH55" s="319"/>
      <c r="DI55" s="319"/>
      <c r="DJ55" s="319"/>
      <c r="DK55" s="319"/>
      <c r="DL55" s="319"/>
      <c r="DM55" s="319"/>
      <c r="DN55" s="319"/>
      <c r="DO55" s="319"/>
      <c r="DP55" s="319"/>
      <c r="DQ55" s="319"/>
      <c r="DR55" s="319"/>
      <c r="DS55" s="319"/>
      <c r="DT55" s="319"/>
      <c r="DU55" s="319"/>
      <c r="DV55" s="319"/>
      <c r="DW55" s="319"/>
      <c r="DX55" s="319"/>
      <c r="DY55" s="319"/>
      <c r="DZ55" s="319"/>
      <c r="EA55" s="319"/>
      <c r="EB55" s="319"/>
      <c r="EC55" s="319"/>
      <c r="ED55" s="319"/>
      <c r="EE55" s="319"/>
      <c r="EF55" s="319"/>
      <c r="EG55" s="319"/>
      <c r="EH55" s="319"/>
      <c r="EI55" s="319"/>
      <c r="EJ55" s="319"/>
      <c r="EK55" s="319"/>
      <c r="EL55" s="319"/>
      <c r="EM55" s="319"/>
      <c r="EN55" s="319"/>
      <c r="EO55" s="319"/>
      <c r="EP55" s="319"/>
      <c r="EQ55" s="319"/>
      <c r="ER55" s="319"/>
      <c r="ES55" s="319"/>
      <c r="ET55" s="319"/>
      <c r="EU55" s="319"/>
      <c r="EV55" s="319"/>
      <c r="EW55" s="319"/>
      <c r="EX55" s="319"/>
      <c r="EY55" s="319"/>
      <c r="EZ55" s="319"/>
      <c r="FA55" s="319"/>
      <c r="FB55" s="319"/>
      <c r="FC55" s="319"/>
      <c r="FD55" s="319"/>
      <c r="FE55" s="319"/>
      <c r="FF55" s="319"/>
      <c r="FG55" s="319"/>
      <c r="FH55" s="319"/>
      <c r="FI55" s="319"/>
      <c r="FJ55" s="319"/>
      <c r="FK55" s="319"/>
      <c r="FL55" s="319"/>
      <c r="FM55" s="319"/>
      <c r="FN55" s="319"/>
      <c r="FO55" s="319"/>
      <c r="FP55" s="319"/>
      <c r="FQ55" s="319"/>
      <c r="FR55" s="319"/>
      <c r="FS55" s="319"/>
      <c r="FT55" s="319"/>
      <c r="FU55" s="319"/>
      <c r="FV55" s="319"/>
      <c r="FW55" s="319"/>
      <c r="FX55" s="319"/>
      <c r="FY55" s="319"/>
      <c r="FZ55" s="319"/>
      <c r="GA55" s="319"/>
      <c r="GB55" s="319"/>
      <c r="GC55" s="319"/>
      <c r="GD55" s="319"/>
      <c r="GE55" s="319"/>
      <c r="GF55" s="319"/>
      <c r="GG55" s="319"/>
      <c r="GH55" s="319"/>
      <c r="GI55" s="319"/>
      <c r="GJ55" s="319"/>
      <c r="GK55" s="319"/>
      <c r="GL55" s="319"/>
      <c r="GM55" s="319"/>
      <c r="GN55" s="319"/>
      <c r="GO55" s="319"/>
      <c r="GP55" s="319"/>
      <c r="GQ55" s="319"/>
      <c r="GR55" s="319"/>
      <c r="GS55" s="319"/>
      <c r="GT55" s="319"/>
      <c r="GU55" s="319"/>
      <c r="GV55" s="319"/>
      <c r="GW55" s="319"/>
      <c r="GX55" s="319"/>
      <c r="GY55" s="319"/>
      <c r="GZ55" s="319"/>
      <c r="HA55" s="319"/>
      <c r="HB55" s="319"/>
      <c r="HC55" s="319"/>
      <c r="HD55" s="319"/>
      <c r="HE55" s="319"/>
      <c r="HF55" s="319"/>
      <c r="HG55" s="319"/>
      <c r="HH55" s="319"/>
      <c r="HI55" s="319"/>
      <c r="HJ55" s="319"/>
      <c r="HK55" s="319"/>
      <c r="HL55" s="319"/>
      <c r="HM55" s="319"/>
      <c r="HN55" s="319"/>
      <c r="HO55" s="319"/>
      <c r="HP55" s="319"/>
      <c r="HQ55" s="319"/>
      <c r="HR55" s="319"/>
      <c r="HS55" s="319"/>
      <c r="HT55" s="319"/>
      <c r="HU55" s="319"/>
      <c r="HV55" s="319"/>
      <c r="HW55" s="319"/>
      <c r="HX55" s="319"/>
      <c r="HY55" s="319"/>
      <c r="HZ55" s="319"/>
      <c r="IA55" s="319"/>
      <c r="IB55" s="319"/>
      <c r="IC55" s="319"/>
    </row>
    <row r="56" spans="1:237" s="76" customFormat="1" ht="114.75" customHeight="1">
      <c r="A56" s="282">
        <f t="shared" si="2"/>
        <v>51</v>
      </c>
      <c r="B56" s="318" t="s">
        <v>189</v>
      </c>
      <c r="C56" s="115">
        <v>31202</v>
      </c>
      <c r="D56" s="190" t="s">
        <v>89</v>
      </c>
      <c r="E56" s="185" t="s">
        <v>158</v>
      </c>
      <c r="F56" s="78" t="s">
        <v>30</v>
      </c>
      <c r="G56" s="78" t="s">
        <v>49</v>
      </c>
      <c r="H56" s="89">
        <v>26000000</v>
      </c>
      <c r="I56" s="66"/>
      <c r="J56" s="129">
        <f t="shared" si="0"/>
        <v>26000000</v>
      </c>
      <c r="K56" s="66">
        <v>5</v>
      </c>
      <c r="L56" s="194">
        <v>41856</v>
      </c>
      <c r="M56" s="194">
        <v>41861</v>
      </c>
      <c r="N56" s="194">
        <v>41866</v>
      </c>
      <c r="O56" s="109" t="s">
        <v>338</v>
      </c>
      <c r="P56" s="78" t="s">
        <v>335</v>
      </c>
      <c r="Q56" s="118" t="s">
        <v>336</v>
      </c>
      <c r="R56" s="197"/>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19"/>
      <c r="CZ56" s="319"/>
      <c r="DA56" s="319"/>
      <c r="DB56" s="319"/>
      <c r="DC56" s="319"/>
      <c r="DD56" s="319"/>
      <c r="DE56" s="319"/>
      <c r="DF56" s="319"/>
      <c r="DG56" s="319"/>
      <c r="DH56" s="319"/>
      <c r="DI56" s="319"/>
      <c r="DJ56" s="319"/>
      <c r="DK56" s="319"/>
      <c r="DL56" s="319"/>
      <c r="DM56" s="319"/>
      <c r="DN56" s="319"/>
      <c r="DO56" s="319"/>
      <c r="DP56" s="319"/>
      <c r="DQ56" s="319"/>
      <c r="DR56" s="319"/>
      <c r="DS56" s="319"/>
      <c r="DT56" s="319"/>
      <c r="DU56" s="319"/>
      <c r="DV56" s="319"/>
      <c r="DW56" s="319"/>
      <c r="DX56" s="319"/>
      <c r="DY56" s="319"/>
      <c r="DZ56" s="319"/>
      <c r="EA56" s="319"/>
      <c r="EB56" s="319"/>
      <c r="EC56" s="319"/>
      <c r="ED56" s="319"/>
      <c r="EE56" s="319"/>
      <c r="EF56" s="319"/>
      <c r="EG56" s="319"/>
      <c r="EH56" s="319"/>
      <c r="EI56" s="319"/>
      <c r="EJ56" s="319"/>
      <c r="EK56" s="319"/>
      <c r="EL56" s="319"/>
      <c r="EM56" s="319"/>
      <c r="EN56" s="319"/>
      <c r="EO56" s="319"/>
      <c r="EP56" s="319"/>
      <c r="EQ56" s="319"/>
      <c r="ER56" s="319"/>
      <c r="ES56" s="319"/>
      <c r="ET56" s="319"/>
      <c r="EU56" s="319"/>
      <c r="EV56" s="319"/>
      <c r="EW56" s="319"/>
      <c r="EX56" s="319"/>
      <c r="EY56" s="319"/>
      <c r="EZ56" s="319"/>
      <c r="FA56" s="319"/>
      <c r="FB56" s="319"/>
      <c r="FC56" s="319"/>
      <c r="FD56" s="319"/>
      <c r="FE56" s="319"/>
      <c r="FF56" s="319"/>
      <c r="FG56" s="319"/>
      <c r="FH56" s="319"/>
      <c r="FI56" s="319"/>
      <c r="FJ56" s="319"/>
      <c r="FK56" s="319"/>
      <c r="FL56" s="319"/>
      <c r="FM56" s="319"/>
      <c r="FN56" s="319"/>
      <c r="FO56" s="319"/>
      <c r="FP56" s="319"/>
      <c r="FQ56" s="319"/>
      <c r="FR56" s="319"/>
      <c r="FS56" s="319"/>
      <c r="FT56" s="319"/>
      <c r="FU56" s="319"/>
      <c r="FV56" s="319"/>
      <c r="FW56" s="319"/>
      <c r="FX56" s="319"/>
      <c r="FY56" s="319"/>
      <c r="FZ56" s="319"/>
      <c r="GA56" s="319"/>
      <c r="GB56" s="319"/>
      <c r="GC56" s="319"/>
      <c r="GD56" s="319"/>
      <c r="GE56" s="319"/>
      <c r="GF56" s="319"/>
      <c r="GG56" s="319"/>
      <c r="GH56" s="319"/>
      <c r="GI56" s="319"/>
      <c r="GJ56" s="319"/>
      <c r="GK56" s="319"/>
      <c r="GL56" s="319"/>
      <c r="GM56" s="319"/>
      <c r="GN56" s="319"/>
      <c r="GO56" s="319"/>
      <c r="GP56" s="319"/>
      <c r="GQ56" s="319"/>
      <c r="GR56" s="319"/>
      <c r="GS56" s="319"/>
      <c r="GT56" s="319"/>
      <c r="GU56" s="319"/>
      <c r="GV56" s="319"/>
      <c r="GW56" s="319"/>
      <c r="GX56" s="319"/>
      <c r="GY56" s="319"/>
      <c r="GZ56" s="319"/>
      <c r="HA56" s="319"/>
      <c r="HB56" s="319"/>
      <c r="HC56" s="319"/>
      <c r="HD56" s="319"/>
      <c r="HE56" s="319"/>
      <c r="HF56" s="319"/>
      <c r="HG56" s="319"/>
      <c r="HH56" s="319"/>
      <c r="HI56" s="319"/>
      <c r="HJ56" s="319"/>
      <c r="HK56" s="319"/>
      <c r="HL56" s="319"/>
      <c r="HM56" s="319"/>
      <c r="HN56" s="319"/>
      <c r="HO56" s="319"/>
      <c r="HP56" s="319"/>
      <c r="HQ56" s="319"/>
      <c r="HR56" s="319"/>
      <c r="HS56" s="319"/>
      <c r="HT56" s="319"/>
      <c r="HU56" s="319"/>
      <c r="HV56" s="319"/>
      <c r="HW56" s="319"/>
      <c r="HX56" s="319"/>
      <c r="HY56" s="319"/>
      <c r="HZ56" s="319"/>
      <c r="IA56" s="319"/>
      <c r="IB56" s="319"/>
      <c r="IC56" s="319"/>
    </row>
    <row r="57" spans="1:237" s="76" customFormat="1" ht="264.75" customHeight="1">
      <c r="A57" s="282">
        <f t="shared" si="2"/>
        <v>52</v>
      </c>
      <c r="B57" s="318" t="s">
        <v>189</v>
      </c>
      <c r="C57" s="130" t="s">
        <v>275</v>
      </c>
      <c r="D57" s="190" t="s">
        <v>89</v>
      </c>
      <c r="E57" s="190" t="s">
        <v>158</v>
      </c>
      <c r="F57" s="78" t="s">
        <v>174</v>
      </c>
      <c r="G57" s="185" t="s">
        <v>49</v>
      </c>
      <c r="H57" s="89">
        <v>31000000</v>
      </c>
      <c r="I57" s="87"/>
      <c r="J57" s="129">
        <f t="shared" si="0"/>
        <v>31000000</v>
      </c>
      <c r="K57" s="87">
        <v>5</v>
      </c>
      <c r="L57" s="77">
        <v>41973</v>
      </c>
      <c r="M57" s="77">
        <v>41977</v>
      </c>
      <c r="N57" s="287">
        <v>41985</v>
      </c>
      <c r="O57" s="109" t="s">
        <v>144</v>
      </c>
      <c r="P57" s="283" t="s">
        <v>333</v>
      </c>
      <c r="Q57" s="305" t="s">
        <v>277</v>
      </c>
      <c r="R57" s="197"/>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19"/>
      <c r="BG57" s="319"/>
      <c r="BH57" s="319"/>
      <c r="BI57" s="319"/>
      <c r="BJ57" s="319"/>
      <c r="BK57" s="319"/>
      <c r="BL57" s="319"/>
      <c r="BM57" s="319"/>
      <c r="BN57" s="319"/>
      <c r="BO57" s="319"/>
      <c r="BP57" s="319"/>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c r="CP57" s="319"/>
      <c r="CQ57" s="319"/>
      <c r="CR57" s="319"/>
      <c r="CS57" s="319"/>
      <c r="CT57" s="319"/>
      <c r="CU57" s="319"/>
      <c r="CV57" s="319"/>
      <c r="CW57" s="319"/>
      <c r="CX57" s="319"/>
      <c r="CY57" s="319"/>
      <c r="CZ57" s="319"/>
      <c r="DA57" s="319"/>
      <c r="DB57" s="319"/>
      <c r="DC57" s="319"/>
      <c r="DD57" s="319"/>
      <c r="DE57" s="319"/>
      <c r="DF57" s="319"/>
      <c r="DG57" s="319"/>
      <c r="DH57" s="319"/>
      <c r="DI57" s="319"/>
      <c r="DJ57" s="319"/>
      <c r="DK57" s="319"/>
      <c r="DL57" s="319"/>
      <c r="DM57" s="319"/>
      <c r="DN57" s="319"/>
      <c r="DO57" s="319"/>
      <c r="DP57" s="319"/>
      <c r="DQ57" s="319"/>
      <c r="DR57" s="319"/>
      <c r="DS57" s="319"/>
      <c r="DT57" s="319"/>
      <c r="DU57" s="319"/>
      <c r="DV57" s="319"/>
      <c r="DW57" s="319"/>
      <c r="DX57" s="319"/>
      <c r="DY57" s="319"/>
      <c r="DZ57" s="319"/>
      <c r="EA57" s="319"/>
      <c r="EB57" s="319"/>
      <c r="EC57" s="319"/>
      <c r="ED57" s="319"/>
      <c r="EE57" s="319"/>
      <c r="EF57" s="319"/>
      <c r="EG57" s="319"/>
      <c r="EH57" s="319"/>
      <c r="EI57" s="319"/>
      <c r="EJ57" s="319"/>
      <c r="EK57" s="319"/>
      <c r="EL57" s="319"/>
      <c r="EM57" s="319"/>
      <c r="EN57" s="319"/>
      <c r="EO57" s="319"/>
      <c r="EP57" s="319"/>
      <c r="EQ57" s="319"/>
      <c r="ER57" s="319"/>
      <c r="ES57" s="319"/>
      <c r="ET57" s="319"/>
      <c r="EU57" s="319"/>
      <c r="EV57" s="319"/>
      <c r="EW57" s="319"/>
      <c r="EX57" s="319"/>
      <c r="EY57" s="319"/>
      <c r="EZ57" s="319"/>
      <c r="FA57" s="319"/>
      <c r="FB57" s="319"/>
      <c r="FC57" s="319"/>
      <c r="FD57" s="319"/>
      <c r="FE57" s="319"/>
      <c r="FF57" s="319"/>
      <c r="FG57" s="319"/>
      <c r="FH57" s="319"/>
      <c r="FI57" s="319"/>
      <c r="FJ57" s="319"/>
      <c r="FK57" s="319"/>
      <c r="FL57" s="319"/>
      <c r="FM57" s="319"/>
      <c r="FN57" s="319"/>
      <c r="FO57" s="319"/>
      <c r="FP57" s="319"/>
      <c r="FQ57" s="319"/>
      <c r="FR57" s="319"/>
      <c r="FS57" s="319"/>
      <c r="FT57" s="319"/>
      <c r="FU57" s="319"/>
      <c r="FV57" s="319"/>
      <c r="FW57" s="319"/>
      <c r="FX57" s="319"/>
      <c r="FY57" s="319"/>
      <c r="FZ57" s="319"/>
      <c r="GA57" s="319"/>
      <c r="GB57" s="319"/>
      <c r="GC57" s="319"/>
      <c r="GD57" s="319"/>
      <c r="GE57" s="319"/>
      <c r="GF57" s="319"/>
      <c r="GG57" s="319"/>
      <c r="GH57" s="319"/>
      <c r="GI57" s="319"/>
      <c r="GJ57" s="319"/>
      <c r="GK57" s="319"/>
      <c r="GL57" s="319"/>
      <c r="GM57" s="319"/>
      <c r="GN57" s="319"/>
      <c r="GO57" s="319"/>
      <c r="GP57" s="319"/>
      <c r="GQ57" s="319"/>
      <c r="GR57" s="319"/>
      <c r="GS57" s="319"/>
      <c r="GT57" s="319"/>
      <c r="GU57" s="319"/>
      <c r="GV57" s="319"/>
      <c r="GW57" s="319"/>
      <c r="GX57" s="319"/>
      <c r="GY57" s="319"/>
      <c r="GZ57" s="319"/>
      <c r="HA57" s="319"/>
      <c r="HB57" s="319"/>
      <c r="HC57" s="319"/>
      <c r="HD57" s="319"/>
      <c r="HE57" s="319"/>
      <c r="HF57" s="319"/>
      <c r="HG57" s="319"/>
      <c r="HH57" s="319"/>
      <c r="HI57" s="319"/>
      <c r="HJ57" s="319"/>
      <c r="HK57" s="319"/>
      <c r="HL57" s="319"/>
      <c r="HM57" s="319"/>
      <c r="HN57" s="319"/>
      <c r="HO57" s="319"/>
      <c r="HP57" s="319"/>
      <c r="HQ57" s="319"/>
      <c r="HR57" s="319"/>
      <c r="HS57" s="319"/>
      <c r="HT57" s="319"/>
      <c r="HU57" s="319"/>
      <c r="HV57" s="319"/>
      <c r="HW57" s="319"/>
      <c r="HX57" s="319"/>
      <c r="HY57" s="319"/>
      <c r="HZ57" s="319"/>
      <c r="IA57" s="319"/>
      <c r="IB57" s="319"/>
      <c r="IC57" s="319"/>
    </row>
    <row r="58" spans="1:237" s="76" customFormat="1" ht="214.5" customHeight="1">
      <c r="A58" s="282">
        <f t="shared" si="2"/>
        <v>53</v>
      </c>
      <c r="B58" s="318" t="s">
        <v>189</v>
      </c>
      <c r="C58" s="130" t="s">
        <v>275</v>
      </c>
      <c r="D58" s="190" t="s">
        <v>89</v>
      </c>
      <c r="E58" s="190" t="s">
        <v>158</v>
      </c>
      <c r="F58" s="78" t="s">
        <v>120</v>
      </c>
      <c r="G58" s="185" t="s">
        <v>49</v>
      </c>
      <c r="H58" s="86">
        <v>20000000</v>
      </c>
      <c r="I58" s="65"/>
      <c r="J58" s="129">
        <f t="shared" si="0"/>
        <v>20000000</v>
      </c>
      <c r="K58" s="87">
        <v>30</v>
      </c>
      <c r="L58" s="77">
        <v>41730</v>
      </c>
      <c r="M58" s="77">
        <v>41737</v>
      </c>
      <c r="N58" s="287">
        <v>41766</v>
      </c>
      <c r="O58" s="109" t="s">
        <v>221</v>
      </c>
      <c r="P58" s="298" t="s">
        <v>498</v>
      </c>
      <c r="Q58" s="298" t="s">
        <v>36</v>
      </c>
      <c r="R58" s="197"/>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9"/>
      <c r="BO58" s="319"/>
      <c r="BP58" s="319"/>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c r="CP58" s="319"/>
      <c r="CQ58" s="319"/>
      <c r="CR58" s="319"/>
      <c r="CS58" s="319"/>
      <c r="CT58" s="319"/>
      <c r="CU58" s="319"/>
      <c r="CV58" s="319"/>
      <c r="CW58" s="319"/>
      <c r="CX58" s="319"/>
      <c r="CY58" s="319"/>
      <c r="CZ58" s="319"/>
      <c r="DA58" s="319"/>
      <c r="DB58" s="319"/>
      <c r="DC58" s="319"/>
      <c r="DD58" s="319"/>
      <c r="DE58" s="319"/>
      <c r="DF58" s="319"/>
      <c r="DG58" s="319"/>
      <c r="DH58" s="319"/>
      <c r="DI58" s="319"/>
      <c r="DJ58" s="319"/>
      <c r="DK58" s="319"/>
      <c r="DL58" s="319"/>
      <c r="DM58" s="319"/>
      <c r="DN58" s="319"/>
      <c r="DO58" s="319"/>
      <c r="DP58" s="319"/>
      <c r="DQ58" s="319"/>
      <c r="DR58" s="319"/>
      <c r="DS58" s="319"/>
      <c r="DT58" s="319"/>
      <c r="DU58" s="319"/>
      <c r="DV58" s="319"/>
      <c r="DW58" s="319"/>
      <c r="DX58" s="319"/>
      <c r="DY58" s="319"/>
      <c r="DZ58" s="319"/>
      <c r="EA58" s="319"/>
      <c r="EB58" s="319"/>
      <c r="EC58" s="319"/>
      <c r="ED58" s="319"/>
      <c r="EE58" s="319"/>
      <c r="EF58" s="319"/>
      <c r="EG58" s="319"/>
      <c r="EH58" s="319"/>
      <c r="EI58" s="319"/>
      <c r="EJ58" s="319"/>
      <c r="EK58" s="319"/>
      <c r="EL58" s="319"/>
      <c r="EM58" s="319"/>
      <c r="EN58" s="319"/>
      <c r="EO58" s="319"/>
      <c r="EP58" s="319"/>
      <c r="EQ58" s="319"/>
      <c r="ER58" s="319"/>
      <c r="ES58" s="319"/>
      <c r="ET58" s="319"/>
      <c r="EU58" s="319"/>
      <c r="EV58" s="319"/>
      <c r="EW58" s="319"/>
      <c r="EX58" s="319"/>
      <c r="EY58" s="319"/>
      <c r="EZ58" s="319"/>
      <c r="FA58" s="319"/>
      <c r="FB58" s="319"/>
      <c r="FC58" s="319"/>
      <c r="FD58" s="319"/>
      <c r="FE58" s="319"/>
      <c r="FF58" s="319"/>
      <c r="FG58" s="319"/>
      <c r="FH58" s="319"/>
      <c r="FI58" s="319"/>
      <c r="FJ58" s="319"/>
      <c r="FK58" s="319"/>
      <c r="FL58" s="319"/>
      <c r="FM58" s="319"/>
      <c r="FN58" s="319"/>
      <c r="FO58" s="319"/>
      <c r="FP58" s="319"/>
      <c r="FQ58" s="319"/>
      <c r="FR58" s="319"/>
      <c r="FS58" s="319"/>
      <c r="FT58" s="319"/>
      <c r="FU58" s="319"/>
      <c r="FV58" s="319"/>
      <c r="FW58" s="319"/>
      <c r="FX58" s="319"/>
      <c r="FY58" s="319"/>
      <c r="FZ58" s="319"/>
      <c r="GA58" s="319"/>
      <c r="GB58" s="319"/>
      <c r="GC58" s="319"/>
      <c r="GD58" s="319"/>
      <c r="GE58" s="319"/>
      <c r="GF58" s="319"/>
      <c r="GG58" s="319"/>
      <c r="GH58" s="319"/>
      <c r="GI58" s="319"/>
      <c r="GJ58" s="319"/>
      <c r="GK58" s="319"/>
      <c r="GL58" s="319"/>
      <c r="GM58" s="319"/>
      <c r="GN58" s="319"/>
      <c r="GO58" s="319"/>
      <c r="GP58" s="319"/>
      <c r="GQ58" s="319"/>
      <c r="GR58" s="319"/>
      <c r="GS58" s="319"/>
      <c r="GT58" s="319"/>
      <c r="GU58" s="319"/>
      <c r="GV58" s="319"/>
      <c r="GW58" s="319"/>
      <c r="GX58" s="319"/>
      <c r="GY58" s="319"/>
      <c r="GZ58" s="319"/>
      <c r="HA58" s="319"/>
      <c r="HB58" s="319"/>
      <c r="HC58" s="319"/>
      <c r="HD58" s="319"/>
      <c r="HE58" s="319"/>
      <c r="HF58" s="319"/>
      <c r="HG58" s="319"/>
      <c r="HH58" s="319"/>
      <c r="HI58" s="319"/>
      <c r="HJ58" s="319"/>
      <c r="HK58" s="319"/>
      <c r="HL58" s="319"/>
      <c r="HM58" s="319"/>
      <c r="HN58" s="319"/>
      <c r="HO58" s="319"/>
      <c r="HP58" s="319"/>
      <c r="HQ58" s="319"/>
      <c r="HR58" s="319"/>
      <c r="HS58" s="319"/>
      <c r="HT58" s="319"/>
      <c r="HU58" s="319"/>
      <c r="HV58" s="319"/>
      <c r="HW58" s="319"/>
      <c r="HX58" s="319"/>
      <c r="HY58" s="319"/>
      <c r="HZ58" s="319"/>
      <c r="IA58" s="319"/>
      <c r="IB58" s="319"/>
      <c r="IC58" s="319"/>
    </row>
    <row r="59" spans="1:237" s="76" customFormat="1" ht="107.25" customHeight="1">
      <c r="A59" s="282">
        <f t="shared" si="2"/>
        <v>54</v>
      </c>
      <c r="B59" s="318" t="s">
        <v>189</v>
      </c>
      <c r="C59" s="115">
        <v>31202</v>
      </c>
      <c r="D59" s="190" t="s">
        <v>89</v>
      </c>
      <c r="E59" s="185" t="s">
        <v>158</v>
      </c>
      <c r="F59" s="78" t="s">
        <v>174</v>
      </c>
      <c r="G59" s="78" t="s">
        <v>192</v>
      </c>
      <c r="H59" s="85">
        <v>60000000</v>
      </c>
      <c r="I59" s="87"/>
      <c r="J59" s="129">
        <f t="shared" si="0"/>
        <v>60000000</v>
      </c>
      <c r="K59" s="115">
        <v>1</v>
      </c>
      <c r="L59" s="77">
        <v>41980</v>
      </c>
      <c r="M59" s="192">
        <v>41985</v>
      </c>
      <c r="N59" s="297">
        <v>41985</v>
      </c>
      <c r="O59" s="109" t="s">
        <v>141</v>
      </c>
      <c r="P59" s="119" t="s">
        <v>18</v>
      </c>
      <c r="Q59" s="118" t="s">
        <v>19</v>
      </c>
      <c r="R59" s="197"/>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c r="CP59" s="319"/>
      <c r="CQ59" s="319"/>
      <c r="CR59" s="319"/>
      <c r="CS59" s="319"/>
      <c r="CT59" s="319"/>
      <c r="CU59" s="319"/>
      <c r="CV59" s="319"/>
      <c r="CW59" s="319"/>
      <c r="CX59" s="319"/>
      <c r="CY59" s="319"/>
      <c r="CZ59" s="319"/>
      <c r="DA59" s="319"/>
      <c r="DB59" s="319"/>
      <c r="DC59" s="319"/>
      <c r="DD59" s="319"/>
      <c r="DE59" s="319"/>
      <c r="DF59" s="319"/>
      <c r="DG59" s="319"/>
      <c r="DH59" s="319"/>
      <c r="DI59" s="319"/>
      <c r="DJ59" s="319"/>
      <c r="DK59" s="319"/>
      <c r="DL59" s="319"/>
      <c r="DM59" s="319"/>
      <c r="DN59" s="319"/>
      <c r="DO59" s="319"/>
      <c r="DP59" s="319"/>
      <c r="DQ59" s="319"/>
      <c r="DR59" s="319"/>
      <c r="DS59" s="319"/>
      <c r="DT59" s="319"/>
      <c r="DU59" s="319"/>
      <c r="DV59" s="319"/>
      <c r="DW59" s="319"/>
      <c r="DX59" s="319"/>
      <c r="DY59" s="319"/>
      <c r="DZ59" s="319"/>
      <c r="EA59" s="319"/>
      <c r="EB59" s="319"/>
      <c r="EC59" s="319"/>
      <c r="ED59" s="319"/>
      <c r="EE59" s="319"/>
      <c r="EF59" s="319"/>
      <c r="EG59" s="319"/>
      <c r="EH59" s="319"/>
      <c r="EI59" s="319"/>
      <c r="EJ59" s="319"/>
      <c r="EK59" s="319"/>
      <c r="EL59" s="319"/>
      <c r="EM59" s="319"/>
      <c r="EN59" s="319"/>
      <c r="EO59" s="319"/>
      <c r="EP59" s="319"/>
      <c r="EQ59" s="319"/>
      <c r="ER59" s="319"/>
      <c r="ES59" s="319"/>
      <c r="ET59" s="319"/>
      <c r="EU59" s="319"/>
      <c r="EV59" s="319"/>
      <c r="EW59" s="319"/>
      <c r="EX59" s="319"/>
      <c r="EY59" s="319"/>
      <c r="EZ59" s="319"/>
      <c r="FA59" s="319"/>
      <c r="FB59" s="319"/>
      <c r="FC59" s="319"/>
      <c r="FD59" s="319"/>
      <c r="FE59" s="319"/>
      <c r="FF59" s="319"/>
      <c r="FG59" s="319"/>
      <c r="FH59" s="319"/>
      <c r="FI59" s="319"/>
      <c r="FJ59" s="319"/>
      <c r="FK59" s="319"/>
      <c r="FL59" s="319"/>
      <c r="FM59" s="319"/>
      <c r="FN59" s="319"/>
      <c r="FO59" s="319"/>
      <c r="FP59" s="319"/>
      <c r="FQ59" s="319"/>
      <c r="FR59" s="319"/>
      <c r="FS59" s="319"/>
      <c r="FT59" s="319"/>
      <c r="FU59" s="319"/>
      <c r="FV59" s="319"/>
      <c r="FW59" s="319"/>
      <c r="FX59" s="319"/>
      <c r="FY59" s="319"/>
      <c r="FZ59" s="319"/>
      <c r="GA59" s="319"/>
      <c r="GB59" s="319"/>
      <c r="GC59" s="319"/>
      <c r="GD59" s="319"/>
      <c r="GE59" s="319"/>
      <c r="GF59" s="319"/>
      <c r="GG59" s="319"/>
      <c r="GH59" s="319"/>
      <c r="GI59" s="319"/>
      <c r="GJ59" s="319"/>
      <c r="GK59" s="319"/>
      <c r="GL59" s="319"/>
      <c r="GM59" s="319"/>
      <c r="GN59" s="319"/>
      <c r="GO59" s="319"/>
      <c r="GP59" s="319"/>
      <c r="GQ59" s="319"/>
      <c r="GR59" s="319"/>
      <c r="GS59" s="319"/>
      <c r="GT59" s="319"/>
      <c r="GU59" s="319"/>
      <c r="GV59" s="319"/>
      <c r="GW59" s="319"/>
      <c r="GX59" s="319"/>
      <c r="GY59" s="319"/>
      <c r="GZ59" s="319"/>
      <c r="HA59" s="319"/>
      <c r="HB59" s="319"/>
      <c r="HC59" s="319"/>
      <c r="HD59" s="319"/>
      <c r="HE59" s="319"/>
      <c r="HF59" s="319"/>
      <c r="HG59" s="319"/>
      <c r="HH59" s="319"/>
      <c r="HI59" s="319"/>
      <c r="HJ59" s="319"/>
      <c r="HK59" s="319"/>
      <c r="HL59" s="319"/>
      <c r="HM59" s="319"/>
      <c r="HN59" s="319"/>
      <c r="HO59" s="319"/>
      <c r="HP59" s="319"/>
      <c r="HQ59" s="319"/>
      <c r="HR59" s="319"/>
      <c r="HS59" s="319"/>
      <c r="HT59" s="319"/>
      <c r="HU59" s="319"/>
      <c r="HV59" s="319"/>
      <c r="HW59" s="319"/>
      <c r="HX59" s="319"/>
      <c r="HY59" s="319"/>
      <c r="HZ59" s="319"/>
      <c r="IA59" s="319"/>
      <c r="IB59" s="319"/>
      <c r="IC59" s="319"/>
    </row>
    <row r="60" spans="1:237" s="76" customFormat="1" ht="88.5" customHeight="1">
      <c r="A60" s="282">
        <f t="shared" si="2"/>
        <v>55</v>
      </c>
      <c r="B60" s="119" t="s">
        <v>51</v>
      </c>
      <c r="C60" s="115">
        <v>31202</v>
      </c>
      <c r="D60" s="187" t="s">
        <v>89</v>
      </c>
      <c r="E60" s="78" t="s">
        <v>259</v>
      </c>
      <c r="F60" s="78" t="s">
        <v>120</v>
      </c>
      <c r="G60" s="78" t="s">
        <v>192</v>
      </c>
      <c r="H60" s="84">
        <v>25000000</v>
      </c>
      <c r="I60" s="67"/>
      <c r="J60" s="129">
        <f t="shared" si="0"/>
        <v>25000000</v>
      </c>
      <c r="K60" s="67">
        <v>120</v>
      </c>
      <c r="L60" s="77">
        <v>41830</v>
      </c>
      <c r="M60" s="77">
        <v>41845</v>
      </c>
      <c r="N60" s="287">
        <v>41968</v>
      </c>
      <c r="O60" s="109" t="s">
        <v>222</v>
      </c>
      <c r="P60" s="283" t="s">
        <v>22</v>
      </c>
      <c r="Q60" s="195" t="s">
        <v>23</v>
      </c>
      <c r="R60" s="197"/>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319"/>
      <c r="BD60" s="319"/>
      <c r="BE60" s="319"/>
      <c r="BF60" s="319"/>
      <c r="BG60" s="319"/>
      <c r="BH60" s="319"/>
      <c r="BI60" s="319"/>
      <c r="BJ60" s="319"/>
      <c r="BK60" s="319"/>
      <c r="BL60" s="319"/>
      <c r="BM60" s="319"/>
      <c r="BN60" s="319"/>
      <c r="BO60" s="319"/>
      <c r="BP60" s="319"/>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s="319"/>
      <c r="CP60" s="319"/>
      <c r="CQ60" s="319"/>
      <c r="CR60" s="319"/>
      <c r="CS60" s="319"/>
      <c r="CT60" s="319"/>
      <c r="CU60" s="319"/>
      <c r="CV60" s="319"/>
      <c r="CW60" s="319"/>
      <c r="CX60" s="319"/>
      <c r="CY60" s="319"/>
      <c r="CZ60" s="319"/>
      <c r="DA60" s="319"/>
      <c r="DB60" s="319"/>
      <c r="DC60" s="319"/>
      <c r="DD60" s="319"/>
      <c r="DE60" s="319"/>
      <c r="DF60" s="319"/>
      <c r="DG60" s="319"/>
      <c r="DH60" s="319"/>
      <c r="DI60" s="319"/>
      <c r="DJ60" s="319"/>
      <c r="DK60" s="319"/>
      <c r="DL60" s="319"/>
      <c r="DM60" s="319"/>
      <c r="DN60" s="319"/>
      <c r="DO60" s="319"/>
      <c r="DP60" s="319"/>
      <c r="DQ60" s="319"/>
      <c r="DR60" s="319"/>
      <c r="DS60" s="319"/>
      <c r="DT60" s="319"/>
      <c r="DU60" s="319"/>
      <c r="DV60" s="319"/>
      <c r="DW60" s="319"/>
      <c r="DX60" s="319"/>
      <c r="DY60" s="319"/>
      <c r="DZ60" s="319"/>
      <c r="EA60" s="319"/>
      <c r="EB60" s="319"/>
      <c r="EC60" s="319"/>
      <c r="ED60" s="319"/>
      <c r="EE60" s="319"/>
      <c r="EF60" s="319"/>
      <c r="EG60" s="319"/>
      <c r="EH60" s="319"/>
      <c r="EI60" s="319"/>
      <c r="EJ60" s="319"/>
      <c r="EK60" s="319"/>
      <c r="EL60" s="319"/>
      <c r="EM60" s="319"/>
      <c r="EN60" s="319"/>
      <c r="EO60" s="319"/>
      <c r="EP60" s="319"/>
      <c r="EQ60" s="319"/>
      <c r="ER60" s="319"/>
      <c r="ES60" s="319"/>
      <c r="ET60" s="319"/>
      <c r="EU60" s="319"/>
      <c r="EV60" s="319"/>
      <c r="EW60" s="319"/>
      <c r="EX60" s="319"/>
      <c r="EY60" s="319"/>
      <c r="EZ60" s="319"/>
      <c r="FA60" s="319"/>
      <c r="FB60" s="319"/>
      <c r="FC60" s="319"/>
      <c r="FD60" s="319"/>
      <c r="FE60" s="319"/>
      <c r="FF60" s="319"/>
      <c r="FG60" s="319"/>
      <c r="FH60" s="319"/>
      <c r="FI60" s="319"/>
      <c r="FJ60" s="319"/>
      <c r="FK60" s="319"/>
      <c r="FL60" s="319"/>
      <c r="FM60" s="319"/>
      <c r="FN60" s="319"/>
      <c r="FO60" s="319"/>
      <c r="FP60" s="319"/>
      <c r="FQ60" s="319"/>
      <c r="FR60" s="319"/>
      <c r="FS60" s="319"/>
      <c r="FT60" s="319"/>
      <c r="FU60" s="319"/>
      <c r="FV60" s="319"/>
      <c r="FW60" s="319"/>
      <c r="FX60" s="319"/>
      <c r="FY60" s="319"/>
      <c r="FZ60" s="319"/>
      <c r="GA60" s="319"/>
      <c r="GB60" s="319"/>
      <c r="GC60" s="319"/>
      <c r="GD60" s="319"/>
      <c r="GE60" s="319"/>
      <c r="GF60" s="319"/>
      <c r="GG60" s="319"/>
      <c r="GH60" s="319"/>
      <c r="GI60" s="319"/>
      <c r="GJ60" s="319"/>
      <c r="GK60" s="319"/>
      <c r="GL60" s="319"/>
      <c r="GM60" s="319"/>
      <c r="GN60" s="319"/>
      <c r="GO60" s="319"/>
      <c r="GP60" s="319"/>
      <c r="GQ60" s="319"/>
      <c r="GR60" s="319"/>
      <c r="GS60" s="319"/>
      <c r="GT60" s="319"/>
      <c r="GU60" s="319"/>
      <c r="GV60" s="319"/>
      <c r="GW60" s="319"/>
      <c r="GX60" s="319"/>
      <c r="GY60" s="319"/>
      <c r="GZ60" s="319"/>
      <c r="HA60" s="319"/>
      <c r="HB60" s="319"/>
      <c r="HC60" s="319"/>
      <c r="HD60" s="319"/>
      <c r="HE60" s="319"/>
      <c r="HF60" s="319"/>
      <c r="HG60" s="319"/>
      <c r="HH60" s="319"/>
      <c r="HI60" s="319"/>
      <c r="HJ60" s="319"/>
      <c r="HK60" s="319"/>
      <c r="HL60" s="319"/>
      <c r="HM60" s="319"/>
      <c r="HN60" s="319"/>
      <c r="HO60" s="319"/>
      <c r="HP60" s="319"/>
      <c r="HQ60" s="319"/>
      <c r="HR60" s="319"/>
      <c r="HS60" s="319"/>
      <c r="HT60" s="319"/>
      <c r="HU60" s="319"/>
      <c r="HV60" s="319"/>
      <c r="HW60" s="319"/>
      <c r="HX60" s="319"/>
      <c r="HY60" s="319"/>
      <c r="HZ60" s="319"/>
      <c r="IA60" s="319"/>
      <c r="IB60" s="319"/>
      <c r="IC60" s="319"/>
    </row>
    <row r="61" spans="1:237" s="76" customFormat="1" ht="57.75" customHeight="1">
      <c r="A61" s="282">
        <f t="shared" si="2"/>
        <v>56</v>
      </c>
      <c r="B61" s="119" t="s">
        <v>51</v>
      </c>
      <c r="C61" s="115">
        <v>31202</v>
      </c>
      <c r="D61" s="187" t="s">
        <v>89</v>
      </c>
      <c r="E61" s="78" t="s">
        <v>259</v>
      </c>
      <c r="F61" s="78" t="s">
        <v>174</v>
      </c>
      <c r="G61" s="78" t="s">
        <v>192</v>
      </c>
      <c r="H61" s="84">
        <v>30000000</v>
      </c>
      <c r="I61" s="67"/>
      <c r="J61" s="129">
        <f t="shared" si="0"/>
        <v>30000000</v>
      </c>
      <c r="K61" s="67">
        <v>120</v>
      </c>
      <c r="L61" s="77">
        <v>41831</v>
      </c>
      <c r="M61" s="77">
        <v>41846</v>
      </c>
      <c r="N61" s="287">
        <v>41969</v>
      </c>
      <c r="O61" s="109" t="s">
        <v>222</v>
      </c>
      <c r="P61" s="283" t="s">
        <v>24</v>
      </c>
      <c r="Q61" s="195" t="s">
        <v>25</v>
      </c>
      <c r="R61" s="197"/>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319"/>
      <c r="DU61" s="319"/>
      <c r="DV61" s="319"/>
      <c r="DW61" s="319"/>
      <c r="DX61" s="319"/>
      <c r="DY61" s="319"/>
      <c r="DZ61" s="319"/>
      <c r="EA61" s="319"/>
      <c r="EB61" s="319"/>
      <c r="EC61" s="319"/>
      <c r="ED61" s="319"/>
      <c r="EE61" s="319"/>
      <c r="EF61" s="319"/>
      <c r="EG61" s="319"/>
      <c r="EH61" s="319"/>
      <c r="EI61" s="319"/>
      <c r="EJ61" s="319"/>
      <c r="EK61" s="319"/>
      <c r="EL61" s="319"/>
      <c r="EM61" s="319"/>
      <c r="EN61" s="319"/>
      <c r="EO61" s="319"/>
      <c r="EP61" s="319"/>
      <c r="EQ61" s="319"/>
      <c r="ER61" s="319"/>
      <c r="ES61" s="319"/>
      <c r="ET61" s="319"/>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319"/>
      <c r="FS61" s="319"/>
      <c r="FT61" s="319"/>
      <c r="FU61" s="319"/>
      <c r="FV61" s="319"/>
      <c r="FW61" s="319"/>
      <c r="FX61" s="319"/>
      <c r="FY61" s="319"/>
      <c r="FZ61" s="319"/>
      <c r="GA61" s="319"/>
      <c r="GB61" s="319"/>
      <c r="GC61" s="319"/>
      <c r="GD61" s="319"/>
      <c r="GE61" s="319"/>
      <c r="GF61" s="319"/>
      <c r="GG61" s="319"/>
      <c r="GH61" s="319"/>
      <c r="GI61" s="319"/>
      <c r="GJ61" s="319"/>
      <c r="GK61" s="319"/>
      <c r="GL61" s="319"/>
      <c r="GM61" s="319"/>
      <c r="GN61" s="319"/>
      <c r="GO61" s="319"/>
      <c r="GP61" s="319"/>
      <c r="GQ61" s="319"/>
      <c r="GR61" s="319"/>
      <c r="GS61" s="319"/>
      <c r="GT61" s="319"/>
      <c r="GU61" s="319"/>
      <c r="GV61" s="319"/>
      <c r="GW61" s="319"/>
      <c r="GX61" s="319"/>
      <c r="GY61" s="319"/>
      <c r="GZ61" s="319"/>
      <c r="HA61" s="319"/>
      <c r="HB61" s="319"/>
      <c r="HC61" s="319"/>
      <c r="HD61" s="319"/>
      <c r="HE61" s="319"/>
      <c r="HF61" s="319"/>
      <c r="HG61" s="319"/>
      <c r="HH61" s="319"/>
      <c r="HI61" s="319"/>
      <c r="HJ61" s="319"/>
      <c r="HK61" s="319"/>
      <c r="HL61" s="319"/>
      <c r="HM61" s="319"/>
      <c r="HN61" s="319"/>
      <c r="HO61" s="319"/>
      <c r="HP61" s="319"/>
      <c r="HQ61" s="319"/>
      <c r="HR61" s="319"/>
      <c r="HS61" s="319"/>
      <c r="HT61" s="319"/>
      <c r="HU61" s="319"/>
      <c r="HV61" s="319"/>
      <c r="HW61" s="319"/>
      <c r="HX61" s="319"/>
      <c r="HY61" s="319"/>
      <c r="HZ61" s="319"/>
      <c r="IA61" s="319"/>
      <c r="IB61" s="319"/>
      <c r="IC61" s="319"/>
    </row>
    <row r="62" spans="1:237" s="76" customFormat="1" ht="51.75" customHeight="1">
      <c r="A62" s="282">
        <f t="shared" si="2"/>
        <v>57</v>
      </c>
      <c r="B62" s="119" t="s">
        <v>51</v>
      </c>
      <c r="C62" s="115">
        <v>31202</v>
      </c>
      <c r="D62" s="187" t="s">
        <v>89</v>
      </c>
      <c r="E62" s="78" t="s">
        <v>259</v>
      </c>
      <c r="F62" s="78" t="s">
        <v>174</v>
      </c>
      <c r="G62" s="78" t="s">
        <v>192</v>
      </c>
      <c r="H62" s="84">
        <v>30000000</v>
      </c>
      <c r="I62" s="67"/>
      <c r="J62" s="129">
        <f t="shared" si="0"/>
        <v>30000000</v>
      </c>
      <c r="K62" s="67">
        <v>120</v>
      </c>
      <c r="L62" s="77">
        <v>41832</v>
      </c>
      <c r="M62" s="77">
        <v>41847</v>
      </c>
      <c r="N62" s="287">
        <v>41970</v>
      </c>
      <c r="O62" s="109" t="s">
        <v>222</v>
      </c>
      <c r="P62" s="79" t="s">
        <v>26</v>
      </c>
      <c r="Q62" s="195" t="s">
        <v>25</v>
      </c>
      <c r="R62" s="197"/>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c r="AT62" s="319"/>
      <c r="AU62" s="319"/>
      <c r="AV62" s="319"/>
      <c r="AW62" s="319"/>
      <c r="AX62" s="319"/>
      <c r="AY62" s="319"/>
      <c r="AZ62" s="319"/>
      <c r="BA62" s="319"/>
      <c r="BB62" s="319"/>
      <c r="BC62" s="319"/>
      <c r="BD62" s="319"/>
      <c r="BE62" s="319"/>
      <c r="BF62" s="319"/>
      <c r="BG62" s="319"/>
      <c r="BH62" s="319"/>
      <c r="BI62" s="319"/>
      <c r="BJ62" s="319"/>
      <c r="BK62" s="319"/>
      <c r="BL62" s="319"/>
      <c r="BM62" s="319"/>
      <c r="BN62" s="319"/>
      <c r="BO62" s="319"/>
      <c r="BP62" s="319"/>
      <c r="BQ62" s="319"/>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19"/>
      <c r="CO62" s="319"/>
      <c r="CP62" s="319"/>
      <c r="CQ62" s="319"/>
      <c r="CR62" s="319"/>
      <c r="CS62" s="319"/>
      <c r="CT62" s="319"/>
      <c r="CU62" s="319"/>
      <c r="CV62" s="319"/>
      <c r="CW62" s="319"/>
      <c r="CX62" s="319"/>
      <c r="CY62" s="319"/>
      <c r="CZ62" s="319"/>
      <c r="DA62" s="319"/>
      <c r="DB62" s="319"/>
      <c r="DC62" s="319"/>
      <c r="DD62" s="319"/>
      <c r="DE62" s="319"/>
      <c r="DF62" s="319"/>
      <c r="DG62" s="319"/>
      <c r="DH62" s="319"/>
      <c r="DI62" s="319"/>
      <c r="DJ62" s="319"/>
      <c r="DK62" s="319"/>
      <c r="DL62" s="319"/>
      <c r="DM62" s="319"/>
      <c r="DN62" s="319"/>
      <c r="DO62" s="319"/>
      <c r="DP62" s="319"/>
      <c r="DQ62" s="319"/>
      <c r="DR62" s="319"/>
      <c r="DS62" s="319"/>
      <c r="DT62" s="319"/>
      <c r="DU62" s="319"/>
      <c r="DV62" s="319"/>
      <c r="DW62" s="319"/>
      <c r="DX62" s="319"/>
      <c r="DY62" s="319"/>
      <c r="DZ62" s="319"/>
      <c r="EA62" s="319"/>
      <c r="EB62" s="319"/>
      <c r="EC62" s="319"/>
      <c r="ED62" s="319"/>
      <c r="EE62" s="319"/>
      <c r="EF62" s="319"/>
      <c r="EG62" s="319"/>
      <c r="EH62" s="319"/>
      <c r="EI62" s="319"/>
      <c r="EJ62" s="319"/>
      <c r="EK62" s="319"/>
      <c r="EL62" s="319"/>
      <c r="EM62" s="319"/>
      <c r="EN62" s="319"/>
      <c r="EO62" s="319"/>
      <c r="EP62" s="319"/>
      <c r="EQ62" s="319"/>
      <c r="ER62" s="319"/>
      <c r="ES62" s="319"/>
      <c r="ET62" s="319"/>
      <c r="EU62" s="319"/>
      <c r="EV62" s="319"/>
      <c r="EW62" s="319"/>
      <c r="EX62" s="319"/>
      <c r="EY62" s="319"/>
      <c r="EZ62" s="319"/>
      <c r="FA62" s="319"/>
      <c r="FB62" s="319"/>
      <c r="FC62" s="319"/>
      <c r="FD62" s="319"/>
      <c r="FE62" s="319"/>
      <c r="FF62" s="319"/>
      <c r="FG62" s="319"/>
      <c r="FH62" s="319"/>
      <c r="FI62" s="319"/>
      <c r="FJ62" s="319"/>
      <c r="FK62" s="319"/>
      <c r="FL62" s="319"/>
      <c r="FM62" s="319"/>
      <c r="FN62" s="319"/>
      <c r="FO62" s="319"/>
      <c r="FP62" s="319"/>
      <c r="FQ62" s="319"/>
      <c r="FR62" s="319"/>
      <c r="FS62" s="319"/>
      <c r="FT62" s="319"/>
      <c r="FU62" s="319"/>
      <c r="FV62" s="319"/>
      <c r="FW62" s="319"/>
      <c r="FX62" s="319"/>
      <c r="FY62" s="319"/>
      <c r="FZ62" s="319"/>
      <c r="GA62" s="319"/>
      <c r="GB62" s="319"/>
      <c r="GC62" s="319"/>
      <c r="GD62" s="319"/>
      <c r="GE62" s="319"/>
      <c r="GF62" s="319"/>
      <c r="GG62" s="319"/>
      <c r="GH62" s="319"/>
      <c r="GI62" s="319"/>
      <c r="GJ62" s="319"/>
      <c r="GK62" s="319"/>
      <c r="GL62" s="319"/>
      <c r="GM62" s="319"/>
      <c r="GN62" s="319"/>
      <c r="GO62" s="319"/>
      <c r="GP62" s="319"/>
      <c r="GQ62" s="319"/>
      <c r="GR62" s="319"/>
      <c r="GS62" s="319"/>
      <c r="GT62" s="319"/>
      <c r="GU62" s="319"/>
      <c r="GV62" s="319"/>
      <c r="GW62" s="319"/>
      <c r="GX62" s="319"/>
      <c r="GY62" s="319"/>
      <c r="GZ62" s="319"/>
      <c r="HA62" s="319"/>
      <c r="HB62" s="319"/>
      <c r="HC62" s="319"/>
      <c r="HD62" s="319"/>
      <c r="HE62" s="319"/>
      <c r="HF62" s="319"/>
      <c r="HG62" s="319"/>
      <c r="HH62" s="319"/>
      <c r="HI62" s="319"/>
      <c r="HJ62" s="319"/>
      <c r="HK62" s="319"/>
      <c r="HL62" s="319"/>
      <c r="HM62" s="319"/>
      <c r="HN62" s="319"/>
      <c r="HO62" s="319"/>
      <c r="HP62" s="319"/>
      <c r="HQ62" s="319"/>
      <c r="HR62" s="319"/>
      <c r="HS62" s="319"/>
      <c r="HT62" s="319"/>
      <c r="HU62" s="319"/>
      <c r="HV62" s="319"/>
      <c r="HW62" s="319"/>
      <c r="HX62" s="319"/>
      <c r="HY62" s="319"/>
      <c r="HZ62" s="319"/>
      <c r="IA62" s="319"/>
      <c r="IB62" s="319"/>
      <c r="IC62" s="319"/>
    </row>
    <row r="63" spans="1:237" s="76" customFormat="1" ht="53.25" customHeight="1">
      <c r="A63" s="282">
        <f t="shared" si="2"/>
        <v>58</v>
      </c>
      <c r="B63" s="119" t="s">
        <v>51</v>
      </c>
      <c r="C63" s="115">
        <v>31202</v>
      </c>
      <c r="D63" s="187" t="s">
        <v>89</v>
      </c>
      <c r="E63" s="78" t="s">
        <v>259</v>
      </c>
      <c r="F63" s="78" t="s">
        <v>120</v>
      </c>
      <c r="G63" s="78" t="s">
        <v>192</v>
      </c>
      <c r="H63" s="84">
        <v>25000000</v>
      </c>
      <c r="I63" s="67"/>
      <c r="J63" s="129">
        <f t="shared" si="0"/>
        <v>25000000</v>
      </c>
      <c r="K63" s="67">
        <v>120</v>
      </c>
      <c r="L63" s="77">
        <v>41833</v>
      </c>
      <c r="M63" s="77">
        <v>41848</v>
      </c>
      <c r="N63" s="287">
        <v>41971</v>
      </c>
      <c r="O63" s="109" t="s">
        <v>222</v>
      </c>
      <c r="P63" s="79" t="s">
        <v>27</v>
      </c>
      <c r="Q63" s="195" t="s">
        <v>25</v>
      </c>
      <c r="R63" s="197"/>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19"/>
      <c r="BA63" s="319"/>
      <c r="BB63" s="319"/>
      <c r="BC63" s="319"/>
      <c r="BD63" s="319"/>
      <c r="BE63" s="319"/>
      <c r="BF63" s="319"/>
      <c r="BG63" s="319"/>
      <c r="BH63" s="319"/>
      <c r="BI63" s="319"/>
      <c r="BJ63" s="319"/>
      <c r="BK63" s="319"/>
      <c r="BL63" s="319"/>
      <c r="BM63" s="319"/>
      <c r="BN63" s="319"/>
      <c r="BO63" s="319"/>
      <c r="BP63" s="319"/>
      <c r="BQ63" s="319"/>
      <c r="BR63" s="319"/>
      <c r="BS63" s="319"/>
      <c r="BT63" s="319"/>
      <c r="BU63" s="319"/>
      <c r="BV63" s="319"/>
      <c r="BW63" s="319"/>
      <c r="BX63" s="319"/>
      <c r="BY63" s="319"/>
      <c r="BZ63" s="319"/>
      <c r="CA63" s="319"/>
      <c r="CB63" s="319"/>
      <c r="CC63" s="319"/>
      <c r="CD63" s="319"/>
      <c r="CE63" s="319"/>
      <c r="CF63" s="319"/>
      <c r="CG63" s="319"/>
      <c r="CH63" s="319"/>
      <c r="CI63" s="319"/>
      <c r="CJ63" s="319"/>
      <c r="CK63" s="319"/>
      <c r="CL63" s="319"/>
      <c r="CM63" s="319"/>
      <c r="CN63" s="319"/>
      <c r="CO63" s="319"/>
      <c r="CP63" s="319"/>
      <c r="CQ63" s="319"/>
      <c r="CR63" s="319"/>
      <c r="CS63" s="319"/>
      <c r="CT63" s="319"/>
      <c r="CU63" s="319"/>
      <c r="CV63" s="319"/>
      <c r="CW63" s="319"/>
      <c r="CX63" s="319"/>
      <c r="CY63" s="319"/>
      <c r="CZ63" s="319"/>
      <c r="DA63" s="319"/>
      <c r="DB63" s="319"/>
      <c r="DC63" s="319"/>
      <c r="DD63" s="319"/>
      <c r="DE63" s="319"/>
      <c r="DF63" s="319"/>
      <c r="DG63" s="319"/>
      <c r="DH63" s="319"/>
      <c r="DI63" s="319"/>
      <c r="DJ63" s="319"/>
      <c r="DK63" s="319"/>
      <c r="DL63" s="319"/>
      <c r="DM63" s="319"/>
      <c r="DN63" s="319"/>
      <c r="DO63" s="319"/>
      <c r="DP63" s="319"/>
      <c r="DQ63" s="319"/>
      <c r="DR63" s="319"/>
      <c r="DS63" s="319"/>
      <c r="DT63" s="319"/>
      <c r="DU63" s="319"/>
      <c r="DV63" s="319"/>
      <c r="DW63" s="319"/>
      <c r="DX63" s="319"/>
      <c r="DY63" s="319"/>
      <c r="DZ63" s="319"/>
      <c r="EA63" s="319"/>
      <c r="EB63" s="319"/>
      <c r="EC63" s="319"/>
      <c r="ED63" s="319"/>
      <c r="EE63" s="319"/>
      <c r="EF63" s="319"/>
      <c r="EG63" s="319"/>
      <c r="EH63" s="319"/>
      <c r="EI63" s="319"/>
      <c r="EJ63" s="319"/>
      <c r="EK63" s="319"/>
      <c r="EL63" s="319"/>
      <c r="EM63" s="319"/>
      <c r="EN63" s="319"/>
      <c r="EO63" s="319"/>
      <c r="EP63" s="319"/>
      <c r="EQ63" s="319"/>
      <c r="ER63" s="319"/>
      <c r="ES63" s="319"/>
      <c r="ET63" s="319"/>
      <c r="EU63" s="319"/>
      <c r="EV63" s="319"/>
      <c r="EW63" s="319"/>
      <c r="EX63" s="319"/>
      <c r="EY63" s="319"/>
      <c r="EZ63" s="319"/>
      <c r="FA63" s="319"/>
      <c r="FB63" s="319"/>
      <c r="FC63" s="319"/>
      <c r="FD63" s="319"/>
      <c r="FE63" s="319"/>
      <c r="FF63" s="319"/>
      <c r="FG63" s="319"/>
      <c r="FH63" s="319"/>
      <c r="FI63" s="319"/>
      <c r="FJ63" s="319"/>
      <c r="FK63" s="319"/>
      <c r="FL63" s="319"/>
      <c r="FM63" s="319"/>
      <c r="FN63" s="319"/>
      <c r="FO63" s="319"/>
      <c r="FP63" s="319"/>
      <c r="FQ63" s="319"/>
      <c r="FR63" s="319"/>
      <c r="FS63" s="319"/>
      <c r="FT63" s="319"/>
      <c r="FU63" s="319"/>
      <c r="FV63" s="319"/>
      <c r="FW63" s="319"/>
      <c r="FX63" s="319"/>
      <c r="FY63" s="319"/>
      <c r="FZ63" s="319"/>
      <c r="GA63" s="319"/>
      <c r="GB63" s="319"/>
      <c r="GC63" s="319"/>
      <c r="GD63" s="319"/>
      <c r="GE63" s="319"/>
      <c r="GF63" s="319"/>
      <c r="GG63" s="319"/>
      <c r="GH63" s="319"/>
      <c r="GI63" s="319"/>
      <c r="GJ63" s="319"/>
      <c r="GK63" s="319"/>
      <c r="GL63" s="319"/>
      <c r="GM63" s="319"/>
      <c r="GN63" s="319"/>
      <c r="GO63" s="319"/>
      <c r="GP63" s="319"/>
      <c r="GQ63" s="319"/>
      <c r="GR63" s="319"/>
      <c r="GS63" s="319"/>
      <c r="GT63" s="319"/>
      <c r="GU63" s="319"/>
      <c r="GV63" s="319"/>
      <c r="GW63" s="319"/>
      <c r="GX63" s="319"/>
      <c r="GY63" s="319"/>
      <c r="GZ63" s="319"/>
      <c r="HA63" s="319"/>
      <c r="HB63" s="319"/>
      <c r="HC63" s="319"/>
      <c r="HD63" s="319"/>
      <c r="HE63" s="319"/>
      <c r="HF63" s="319"/>
      <c r="HG63" s="319"/>
      <c r="HH63" s="319"/>
      <c r="HI63" s="319"/>
      <c r="HJ63" s="319"/>
      <c r="HK63" s="319"/>
      <c r="HL63" s="319"/>
      <c r="HM63" s="319"/>
      <c r="HN63" s="319"/>
      <c r="HO63" s="319"/>
      <c r="HP63" s="319"/>
      <c r="HQ63" s="319"/>
      <c r="HR63" s="319"/>
      <c r="HS63" s="319"/>
      <c r="HT63" s="319"/>
      <c r="HU63" s="319"/>
      <c r="HV63" s="319"/>
      <c r="HW63" s="319"/>
      <c r="HX63" s="319"/>
      <c r="HY63" s="319"/>
      <c r="HZ63" s="319"/>
      <c r="IA63" s="319"/>
      <c r="IB63" s="319"/>
      <c r="IC63" s="319"/>
    </row>
    <row r="64" spans="1:237" s="76" customFormat="1" ht="93.75" customHeight="1">
      <c r="A64" s="282">
        <f t="shared" si="2"/>
        <v>59</v>
      </c>
      <c r="B64" s="119" t="s">
        <v>51</v>
      </c>
      <c r="C64" s="115">
        <v>31202</v>
      </c>
      <c r="D64" s="187" t="s">
        <v>89</v>
      </c>
      <c r="E64" s="78" t="s">
        <v>259</v>
      </c>
      <c r="F64" s="78" t="s">
        <v>191</v>
      </c>
      <c r="G64" s="78" t="s">
        <v>192</v>
      </c>
      <c r="H64" s="90">
        <v>45000000</v>
      </c>
      <c r="I64" s="306"/>
      <c r="J64" s="129">
        <f t="shared" si="0"/>
        <v>45000000</v>
      </c>
      <c r="K64" s="67">
        <v>120</v>
      </c>
      <c r="L64" s="77">
        <v>41834</v>
      </c>
      <c r="M64" s="77">
        <v>41849</v>
      </c>
      <c r="N64" s="287">
        <v>41972</v>
      </c>
      <c r="O64" s="109" t="s">
        <v>222</v>
      </c>
      <c r="P64" s="79" t="s">
        <v>119</v>
      </c>
      <c r="Q64" s="195" t="s">
        <v>25</v>
      </c>
      <c r="R64" s="197"/>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19"/>
      <c r="AY64" s="319"/>
      <c r="AZ64" s="319"/>
      <c r="BA64" s="319"/>
      <c r="BB64" s="319"/>
      <c r="BC64" s="319"/>
      <c r="BD64" s="319"/>
      <c r="BE64" s="319"/>
      <c r="BF64" s="319"/>
      <c r="BG64" s="319"/>
      <c r="BH64" s="319"/>
      <c r="BI64" s="319"/>
      <c r="BJ64" s="319"/>
      <c r="BK64" s="319"/>
      <c r="BL64" s="319"/>
      <c r="BM64" s="319"/>
      <c r="BN64" s="319"/>
      <c r="BO64" s="319"/>
      <c r="BP64" s="319"/>
      <c r="BQ64" s="319"/>
      <c r="BR64" s="319"/>
      <c r="BS64" s="319"/>
      <c r="BT64" s="319"/>
      <c r="BU64" s="319"/>
      <c r="BV64" s="319"/>
      <c r="BW64" s="319"/>
      <c r="BX64" s="319"/>
      <c r="BY64" s="319"/>
      <c r="BZ64" s="319"/>
      <c r="CA64" s="319"/>
      <c r="CB64" s="319"/>
      <c r="CC64" s="319"/>
      <c r="CD64" s="319"/>
      <c r="CE64" s="319"/>
      <c r="CF64" s="319"/>
      <c r="CG64" s="319"/>
      <c r="CH64" s="319"/>
      <c r="CI64" s="319"/>
      <c r="CJ64" s="319"/>
      <c r="CK64" s="319"/>
      <c r="CL64" s="319"/>
      <c r="CM64" s="319"/>
      <c r="CN64" s="319"/>
      <c r="CO64" s="319"/>
      <c r="CP64" s="319"/>
      <c r="CQ64" s="319"/>
      <c r="CR64" s="319"/>
      <c r="CS64" s="319"/>
      <c r="CT64" s="319"/>
      <c r="CU64" s="319"/>
      <c r="CV64" s="319"/>
      <c r="CW64" s="319"/>
      <c r="CX64" s="319"/>
      <c r="CY64" s="319"/>
      <c r="CZ64" s="319"/>
      <c r="DA64" s="319"/>
      <c r="DB64" s="319"/>
      <c r="DC64" s="319"/>
      <c r="DD64" s="319"/>
      <c r="DE64" s="319"/>
      <c r="DF64" s="319"/>
      <c r="DG64" s="319"/>
      <c r="DH64" s="319"/>
      <c r="DI64" s="319"/>
      <c r="DJ64" s="319"/>
      <c r="DK64" s="319"/>
      <c r="DL64" s="319"/>
      <c r="DM64" s="319"/>
      <c r="DN64" s="319"/>
      <c r="DO64" s="319"/>
      <c r="DP64" s="319"/>
      <c r="DQ64" s="319"/>
      <c r="DR64" s="319"/>
      <c r="DS64" s="319"/>
      <c r="DT64" s="319"/>
      <c r="DU64" s="319"/>
      <c r="DV64" s="319"/>
      <c r="DW64" s="319"/>
      <c r="DX64" s="319"/>
      <c r="DY64" s="319"/>
      <c r="DZ64" s="319"/>
      <c r="EA64" s="319"/>
      <c r="EB64" s="319"/>
      <c r="EC64" s="319"/>
      <c r="ED64" s="319"/>
      <c r="EE64" s="319"/>
      <c r="EF64" s="319"/>
      <c r="EG64" s="319"/>
      <c r="EH64" s="319"/>
      <c r="EI64" s="319"/>
      <c r="EJ64" s="319"/>
      <c r="EK64" s="319"/>
      <c r="EL64" s="319"/>
      <c r="EM64" s="319"/>
      <c r="EN64" s="319"/>
      <c r="EO64" s="319"/>
      <c r="EP64" s="319"/>
      <c r="EQ64" s="319"/>
      <c r="ER64" s="319"/>
      <c r="ES64" s="319"/>
      <c r="ET64" s="319"/>
      <c r="EU64" s="319"/>
      <c r="EV64" s="319"/>
      <c r="EW64" s="319"/>
      <c r="EX64" s="319"/>
      <c r="EY64" s="319"/>
      <c r="EZ64" s="319"/>
      <c r="FA64" s="319"/>
      <c r="FB64" s="319"/>
      <c r="FC64" s="319"/>
      <c r="FD64" s="319"/>
      <c r="FE64" s="319"/>
      <c r="FF64" s="319"/>
      <c r="FG64" s="319"/>
      <c r="FH64" s="319"/>
      <c r="FI64" s="319"/>
      <c r="FJ64" s="319"/>
      <c r="FK64" s="319"/>
      <c r="FL64" s="319"/>
      <c r="FM64" s="319"/>
      <c r="FN64" s="319"/>
      <c r="FO64" s="319"/>
      <c r="FP64" s="319"/>
      <c r="FQ64" s="319"/>
      <c r="FR64" s="319"/>
      <c r="FS64" s="319"/>
      <c r="FT64" s="319"/>
      <c r="FU64" s="319"/>
      <c r="FV64" s="319"/>
      <c r="FW64" s="319"/>
      <c r="FX64" s="319"/>
      <c r="FY64" s="319"/>
      <c r="FZ64" s="319"/>
      <c r="GA64" s="319"/>
      <c r="GB64" s="319"/>
      <c r="GC64" s="319"/>
      <c r="GD64" s="319"/>
      <c r="GE64" s="319"/>
      <c r="GF64" s="319"/>
      <c r="GG64" s="319"/>
      <c r="GH64" s="319"/>
      <c r="GI64" s="319"/>
      <c r="GJ64" s="319"/>
      <c r="GK64" s="319"/>
      <c r="GL64" s="319"/>
      <c r="GM64" s="319"/>
      <c r="GN64" s="319"/>
      <c r="GO64" s="319"/>
      <c r="GP64" s="319"/>
      <c r="GQ64" s="319"/>
      <c r="GR64" s="319"/>
      <c r="GS64" s="319"/>
      <c r="GT64" s="319"/>
      <c r="GU64" s="319"/>
      <c r="GV64" s="319"/>
      <c r="GW64" s="319"/>
      <c r="GX64" s="319"/>
      <c r="GY64" s="319"/>
      <c r="GZ64" s="319"/>
      <c r="HA64" s="319"/>
      <c r="HB64" s="319"/>
      <c r="HC64" s="319"/>
      <c r="HD64" s="319"/>
      <c r="HE64" s="319"/>
      <c r="HF64" s="319"/>
      <c r="HG64" s="319"/>
      <c r="HH64" s="319"/>
      <c r="HI64" s="319"/>
      <c r="HJ64" s="319"/>
      <c r="HK64" s="319"/>
      <c r="HL64" s="319"/>
      <c r="HM64" s="319"/>
      <c r="HN64" s="319"/>
      <c r="HO64" s="319"/>
      <c r="HP64" s="319"/>
      <c r="HQ64" s="319"/>
      <c r="HR64" s="319"/>
      <c r="HS64" s="319"/>
      <c r="HT64" s="319"/>
      <c r="HU64" s="319"/>
      <c r="HV64" s="319"/>
      <c r="HW64" s="319"/>
      <c r="HX64" s="319"/>
      <c r="HY64" s="319"/>
      <c r="HZ64" s="319"/>
      <c r="IA64" s="319"/>
      <c r="IB64" s="319"/>
      <c r="IC64" s="319"/>
    </row>
    <row r="65" spans="1:237" s="76" customFormat="1" ht="62.25" customHeight="1">
      <c r="A65" s="282">
        <f t="shared" si="2"/>
        <v>60</v>
      </c>
      <c r="B65" s="119" t="s">
        <v>51</v>
      </c>
      <c r="C65" s="115">
        <v>31202</v>
      </c>
      <c r="D65" s="187" t="s">
        <v>89</v>
      </c>
      <c r="E65" s="187" t="s">
        <v>260</v>
      </c>
      <c r="F65" s="78" t="s">
        <v>283</v>
      </c>
      <c r="G65" s="78" t="s">
        <v>192</v>
      </c>
      <c r="H65" s="84">
        <v>50000000</v>
      </c>
      <c r="I65" s="67"/>
      <c r="J65" s="129">
        <f t="shared" si="0"/>
        <v>50000000</v>
      </c>
      <c r="K65" s="67">
        <v>150</v>
      </c>
      <c r="L65" s="77">
        <v>41835</v>
      </c>
      <c r="M65" s="77">
        <v>41850</v>
      </c>
      <c r="N65" s="287">
        <v>42003</v>
      </c>
      <c r="O65" s="109" t="s">
        <v>222</v>
      </c>
      <c r="P65" s="79" t="s">
        <v>28</v>
      </c>
      <c r="Q65" s="195" t="s">
        <v>25</v>
      </c>
      <c r="R65" s="197"/>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19"/>
      <c r="AY65" s="319"/>
      <c r="AZ65" s="319"/>
      <c r="BA65" s="319"/>
      <c r="BB65" s="319"/>
      <c r="BC65" s="319"/>
      <c r="BD65" s="319"/>
      <c r="BE65" s="319"/>
      <c r="BF65" s="319"/>
      <c r="BG65" s="319"/>
      <c r="BH65" s="319"/>
      <c r="BI65" s="319"/>
      <c r="BJ65" s="319"/>
      <c r="BK65" s="319"/>
      <c r="BL65" s="319"/>
      <c r="BM65" s="319"/>
      <c r="BN65" s="319"/>
      <c r="BO65" s="319"/>
      <c r="BP65" s="319"/>
      <c r="BQ65" s="319"/>
      <c r="BR65" s="319"/>
      <c r="BS65" s="319"/>
      <c r="BT65" s="319"/>
      <c r="BU65" s="319"/>
      <c r="BV65" s="319"/>
      <c r="BW65" s="319"/>
      <c r="BX65" s="319"/>
      <c r="BY65" s="319"/>
      <c r="BZ65" s="319"/>
      <c r="CA65" s="319"/>
      <c r="CB65" s="319"/>
      <c r="CC65" s="319"/>
      <c r="CD65" s="319"/>
      <c r="CE65" s="319"/>
      <c r="CF65" s="319"/>
      <c r="CG65" s="319"/>
      <c r="CH65" s="319"/>
      <c r="CI65" s="319"/>
      <c r="CJ65" s="319"/>
      <c r="CK65" s="319"/>
      <c r="CL65" s="319"/>
      <c r="CM65" s="319"/>
      <c r="CN65" s="319"/>
      <c r="CO65" s="319"/>
      <c r="CP65" s="319"/>
      <c r="CQ65" s="319"/>
      <c r="CR65" s="319"/>
      <c r="CS65" s="319"/>
      <c r="CT65" s="319"/>
      <c r="CU65" s="319"/>
      <c r="CV65" s="319"/>
      <c r="CW65" s="319"/>
      <c r="CX65" s="319"/>
      <c r="CY65" s="319"/>
      <c r="CZ65" s="319"/>
      <c r="DA65" s="319"/>
      <c r="DB65" s="319"/>
      <c r="DC65" s="319"/>
      <c r="DD65" s="319"/>
      <c r="DE65" s="319"/>
      <c r="DF65" s="319"/>
      <c r="DG65" s="319"/>
      <c r="DH65" s="319"/>
      <c r="DI65" s="319"/>
      <c r="DJ65" s="319"/>
      <c r="DK65" s="319"/>
      <c r="DL65" s="319"/>
      <c r="DM65" s="319"/>
      <c r="DN65" s="319"/>
      <c r="DO65" s="319"/>
      <c r="DP65" s="319"/>
      <c r="DQ65" s="319"/>
      <c r="DR65" s="319"/>
      <c r="DS65" s="319"/>
      <c r="DT65" s="319"/>
      <c r="DU65" s="319"/>
      <c r="DV65" s="319"/>
      <c r="DW65" s="319"/>
      <c r="DX65" s="319"/>
      <c r="DY65" s="319"/>
      <c r="DZ65" s="319"/>
      <c r="EA65" s="319"/>
      <c r="EB65" s="319"/>
      <c r="EC65" s="319"/>
      <c r="ED65" s="319"/>
      <c r="EE65" s="319"/>
      <c r="EF65" s="319"/>
      <c r="EG65" s="319"/>
      <c r="EH65" s="319"/>
      <c r="EI65" s="319"/>
      <c r="EJ65" s="319"/>
      <c r="EK65" s="319"/>
      <c r="EL65" s="319"/>
      <c r="EM65" s="319"/>
      <c r="EN65" s="319"/>
      <c r="EO65" s="319"/>
      <c r="EP65" s="319"/>
      <c r="EQ65" s="319"/>
      <c r="ER65" s="319"/>
      <c r="ES65" s="319"/>
      <c r="ET65" s="319"/>
      <c r="EU65" s="319"/>
      <c r="EV65" s="319"/>
      <c r="EW65" s="319"/>
      <c r="EX65" s="319"/>
      <c r="EY65" s="319"/>
      <c r="EZ65" s="319"/>
      <c r="FA65" s="319"/>
      <c r="FB65" s="319"/>
      <c r="FC65" s="319"/>
      <c r="FD65" s="319"/>
      <c r="FE65" s="319"/>
      <c r="FF65" s="319"/>
      <c r="FG65" s="319"/>
      <c r="FH65" s="319"/>
      <c r="FI65" s="319"/>
      <c r="FJ65" s="319"/>
      <c r="FK65" s="319"/>
      <c r="FL65" s="319"/>
      <c r="FM65" s="319"/>
      <c r="FN65" s="319"/>
      <c r="FO65" s="319"/>
      <c r="FP65" s="319"/>
      <c r="FQ65" s="319"/>
      <c r="FR65" s="319"/>
      <c r="FS65" s="319"/>
      <c r="FT65" s="319"/>
      <c r="FU65" s="319"/>
      <c r="FV65" s="319"/>
      <c r="FW65" s="319"/>
      <c r="FX65" s="319"/>
      <c r="FY65" s="319"/>
      <c r="FZ65" s="319"/>
      <c r="GA65" s="319"/>
      <c r="GB65" s="319"/>
      <c r="GC65" s="319"/>
      <c r="GD65" s="319"/>
      <c r="GE65" s="319"/>
      <c r="GF65" s="319"/>
      <c r="GG65" s="319"/>
      <c r="GH65" s="319"/>
      <c r="GI65" s="319"/>
      <c r="GJ65" s="319"/>
      <c r="GK65" s="319"/>
      <c r="GL65" s="319"/>
      <c r="GM65" s="319"/>
      <c r="GN65" s="319"/>
      <c r="GO65" s="319"/>
      <c r="GP65" s="319"/>
      <c r="GQ65" s="319"/>
      <c r="GR65" s="319"/>
      <c r="GS65" s="319"/>
      <c r="GT65" s="319"/>
      <c r="GU65" s="319"/>
      <c r="GV65" s="319"/>
      <c r="GW65" s="319"/>
      <c r="GX65" s="319"/>
      <c r="GY65" s="319"/>
      <c r="GZ65" s="319"/>
      <c r="HA65" s="319"/>
      <c r="HB65" s="319"/>
      <c r="HC65" s="319"/>
      <c r="HD65" s="319"/>
      <c r="HE65" s="319"/>
      <c r="HF65" s="319"/>
      <c r="HG65" s="319"/>
      <c r="HH65" s="319"/>
      <c r="HI65" s="319"/>
      <c r="HJ65" s="319"/>
      <c r="HK65" s="319"/>
      <c r="HL65" s="319"/>
      <c r="HM65" s="319"/>
      <c r="HN65" s="319"/>
      <c r="HO65" s="319"/>
      <c r="HP65" s="319"/>
      <c r="HQ65" s="319"/>
      <c r="HR65" s="319"/>
      <c r="HS65" s="319"/>
      <c r="HT65" s="319"/>
      <c r="HU65" s="319"/>
      <c r="HV65" s="319"/>
      <c r="HW65" s="319"/>
      <c r="HX65" s="319"/>
      <c r="HY65" s="319"/>
      <c r="HZ65" s="319"/>
      <c r="IA65" s="319"/>
      <c r="IB65" s="319"/>
      <c r="IC65" s="319"/>
    </row>
    <row r="66" spans="1:237" s="76" customFormat="1" ht="93" customHeight="1">
      <c r="A66" s="282">
        <f t="shared" si="2"/>
        <v>61</v>
      </c>
      <c r="B66" s="119" t="s">
        <v>225</v>
      </c>
      <c r="C66" s="115">
        <v>31202</v>
      </c>
      <c r="D66" s="190" t="s">
        <v>89</v>
      </c>
      <c r="E66" s="185" t="s">
        <v>214</v>
      </c>
      <c r="F66" s="78" t="s">
        <v>283</v>
      </c>
      <c r="G66" s="78" t="s">
        <v>192</v>
      </c>
      <c r="H66" s="85">
        <v>180000000</v>
      </c>
      <c r="I66" s="87"/>
      <c r="J66" s="129">
        <f t="shared" si="0"/>
        <v>180000000</v>
      </c>
      <c r="K66" s="87">
        <v>360</v>
      </c>
      <c r="L66" s="77">
        <v>41835</v>
      </c>
      <c r="M66" s="77">
        <v>41835</v>
      </c>
      <c r="N66" s="287">
        <v>42200</v>
      </c>
      <c r="O66" s="109" t="s">
        <v>156</v>
      </c>
      <c r="P66" s="119" t="s">
        <v>280</v>
      </c>
      <c r="Q66" s="195" t="s">
        <v>155</v>
      </c>
      <c r="R66" s="197"/>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K66" s="319"/>
      <c r="BL66" s="319"/>
      <c r="BM66" s="319"/>
      <c r="BN66" s="319"/>
      <c r="BO66" s="319"/>
      <c r="BP66" s="319"/>
      <c r="BQ66" s="319"/>
      <c r="BR66" s="319"/>
      <c r="BS66" s="319"/>
      <c r="BT66" s="319"/>
      <c r="BU66" s="319"/>
      <c r="BV66" s="319"/>
      <c r="BW66" s="319"/>
      <c r="BX66" s="319"/>
      <c r="BY66" s="319"/>
      <c r="BZ66" s="319"/>
      <c r="CA66" s="319"/>
      <c r="CB66" s="319"/>
      <c r="CC66" s="319"/>
      <c r="CD66" s="319"/>
      <c r="CE66" s="319"/>
      <c r="CF66" s="319"/>
      <c r="CG66" s="319"/>
      <c r="CH66" s="319"/>
      <c r="CI66" s="319"/>
      <c r="CJ66" s="319"/>
      <c r="CK66" s="319"/>
      <c r="CL66" s="319"/>
      <c r="CM66" s="319"/>
      <c r="CN66" s="319"/>
      <c r="CO66" s="319"/>
      <c r="CP66" s="319"/>
      <c r="CQ66" s="319"/>
      <c r="CR66" s="319"/>
      <c r="CS66" s="319"/>
      <c r="CT66" s="319"/>
      <c r="CU66" s="319"/>
      <c r="CV66" s="319"/>
      <c r="CW66" s="319"/>
      <c r="CX66" s="319"/>
      <c r="CY66" s="319"/>
      <c r="CZ66" s="319"/>
      <c r="DA66" s="319"/>
      <c r="DB66" s="319"/>
      <c r="DC66" s="319"/>
      <c r="DD66" s="319"/>
      <c r="DE66" s="319"/>
      <c r="DF66" s="319"/>
      <c r="DG66" s="319"/>
      <c r="DH66" s="319"/>
      <c r="DI66" s="319"/>
      <c r="DJ66" s="319"/>
      <c r="DK66" s="319"/>
      <c r="DL66" s="319"/>
      <c r="DM66" s="319"/>
      <c r="DN66" s="319"/>
      <c r="DO66" s="319"/>
      <c r="DP66" s="319"/>
      <c r="DQ66" s="319"/>
      <c r="DR66" s="319"/>
      <c r="DS66" s="319"/>
      <c r="DT66" s="319"/>
      <c r="DU66" s="319"/>
      <c r="DV66" s="319"/>
      <c r="DW66" s="319"/>
      <c r="DX66" s="319"/>
      <c r="DY66" s="319"/>
      <c r="DZ66" s="319"/>
      <c r="EA66" s="319"/>
      <c r="EB66" s="319"/>
      <c r="EC66" s="319"/>
      <c r="ED66" s="319"/>
      <c r="EE66" s="319"/>
      <c r="EF66" s="319"/>
      <c r="EG66" s="319"/>
      <c r="EH66" s="319"/>
      <c r="EI66" s="319"/>
      <c r="EJ66" s="319"/>
      <c r="EK66" s="319"/>
      <c r="EL66" s="319"/>
      <c r="EM66" s="319"/>
      <c r="EN66" s="319"/>
      <c r="EO66" s="319"/>
      <c r="EP66" s="319"/>
      <c r="EQ66" s="319"/>
      <c r="ER66" s="319"/>
      <c r="ES66" s="319"/>
      <c r="ET66" s="319"/>
      <c r="EU66" s="319"/>
      <c r="EV66" s="319"/>
      <c r="EW66" s="319"/>
      <c r="EX66" s="319"/>
      <c r="EY66" s="319"/>
      <c r="EZ66" s="319"/>
      <c r="FA66" s="319"/>
      <c r="FB66" s="319"/>
      <c r="FC66" s="319"/>
      <c r="FD66" s="319"/>
      <c r="FE66" s="319"/>
      <c r="FF66" s="319"/>
      <c r="FG66" s="319"/>
      <c r="FH66" s="319"/>
      <c r="FI66" s="319"/>
      <c r="FJ66" s="319"/>
      <c r="FK66" s="319"/>
      <c r="FL66" s="319"/>
      <c r="FM66" s="319"/>
      <c r="FN66" s="319"/>
      <c r="FO66" s="319"/>
      <c r="FP66" s="319"/>
      <c r="FQ66" s="319"/>
      <c r="FR66" s="319"/>
      <c r="FS66" s="319"/>
      <c r="FT66" s="319"/>
      <c r="FU66" s="319"/>
      <c r="FV66" s="319"/>
      <c r="FW66" s="319"/>
      <c r="FX66" s="319"/>
      <c r="FY66" s="319"/>
      <c r="FZ66" s="319"/>
      <c r="GA66" s="319"/>
      <c r="GB66" s="319"/>
      <c r="GC66" s="319"/>
      <c r="GD66" s="319"/>
      <c r="GE66" s="319"/>
      <c r="GF66" s="319"/>
      <c r="GG66" s="319"/>
      <c r="GH66" s="319"/>
      <c r="GI66" s="319"/>
      <c r="GJ66" s="319"/>
      <c r="GK66" s="319"/>
      <c r="GL66" s="319"/>
      <c r="GM66" s="319"/>
      <c r="GN66" s="319"/>
      <c r="GO66" s="319"/>
      <c r="GP66" s="319"/>
      <c r="GQ66" s="319"/>
      <c r="GR66" s="319"/>
      <c r="GS66" s="319"/>
      <c r="GT66" s="319"/>
      <c r="GU66" s="319"/>
      <c r="GV66" s="319"/>
      <c r="GW66" s="319"/>
      <c r="GX66" s="319"/>
      <c r="GY66" s="319"/>
      <c r="GZ66" s="319"/>
      <c r="HA66" s="319"/>
      <c r="HB66" s="319"/>
      <c r="HC66" s="319"/>
      <c r="HD66" s="319"/>
      <c r="HE66" s="319"/>
      <c r="HF66" s="319"/>
      <c r="HG66" s="319"/>
      <c r="HH66" s="319"/>
      <c r="HI66" s="319"/>
      <c r="HJ66" s="319"/>
      <c r="HK66" s="319"/>
      <c r="HL66" s="319"/>
      <c r="HM66" s="319"/>
      <c r="HN66" s="319"/>
      <c r="HO66" s="319"/>
      <c r="HP66" s="319"/>
      <c r="HQ66" s="319"/>
      <c r="HR66" s="319"/>
      <c r="HS66" s="319"/>
      <c r="HT66" s="319"/>
      <c r="HU66" s="319"/>
      <c r="HV66" s="319"/>
      <c r="HW66" s="319"/>
      <c r="HX66" s="319"/>
      <c r="HY66" s="319"/>
      <c r="HZ66" s="319"/>
      <c r="IA66" s="319"/>
      <c r="IB66" s="319"/>
      <c r="IC66" s="319"/>
    </row>
    <row r="67" spans="1:237" s="76" customFormat="1" ht="99.75" customHeight="1">
      <c r="A67" s="282">
        <f t="shared" si="2"/>
        <v>62</v>
      </c>
      <c r="B67" s="119" t="s">
        <v>225</v>
      </c>
      <c r="C67" s="289">
        <v>31202</v>
      </c>
      <c r="D67" s="185" t="s">
        <v>281</v>
      </c>
      <c r="E67" s="185" t="s">
        <v>261</v>
      </c>
      <c r="F67" s="78" t="s">
        <v>130</v>
      </c>
      <c r="G67" s="185" t="s">
        <v>49</v>
      </c>
      <c r="H67" s="91">
        <v>500000000</v>
      </c>
      <c r="I67" s="129"/>
      <c r="J67" s="129">
        <f aca="true" t="shared" si="3" ref="J67:J130">H67-I67</f>
        <v>500000000</v>
      </c>
      <c r="K67" s="129">
        <v>120</v>
      </c>
      <c r="L67" s="77">
        <v>41800</v>
      </c>
      <c r="M67" s="77">
        <v>41800</v>
      </c>
      <c r="N67" s="287">
        <v>41923</v>
      </c>
      <c r="O67" s="109" t="s">
        <v>81</v>
      </c>
      <c r="P67" s="78" t="s">
        <v>493</v>
      </c>
      <c r="Q67" s="118" t="s">
        <v>80</v>
      </c>
      <c r="R67" s="197"/>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K67" s="319"/>
      <c r="BL67" s="319"/>
      <c r="BM67" s="319"/>
      <c r="BN67" s="319"/>
      <c r="BO67" s="319"/>
      <c r="BP67" s="319"/>
      <c r="BQ67" s="319"/>
      <c r="BR67" s="319"/>
      <c r="BS67" s="319"/>
      <c r="BT67" s="319"/>
      <c r="BU67" s="319"/>
      <c r="BV67" s="319"/>
      <c r="BW67" s="319"/>
      <c r="BX67" s="319"/>
      <c r="BY67" s="319"/>
      <c r="BZ67" s="319"/>
      <c r="CA67" s="319"/>
      <c r="CB67" s="319"/>
      <c r="CC67" s="319"/>
      <c r="CD67" s="319"/>
      <c r="CE67" s="319"/>
      <c r="CF67" s="319"/>
      <c r="CG67" s="319"/>
      <c r="CH67" s="319"/>
      <c r="CI67" s="319"/>
      <c r="CJ67" s="319"/>
      <c r="CK67" s="319"/>
      <c r="CL67" s="319"/>
      <c r="CM67" s="319"/>
      <c r="CN67" s="319"/>
      <c r="CO67" s="319"/>
      <c r="CP67" s="319"/>
      <c r="CQ67" s="319"/>
      <c r="CR67" s="319"/>
      <c r="CS67" s="319"/>
      <c r="CT67" s="319"/>
      <c r="CU67" s="319"/>
      <c r="CV67" s="319"/>
      <c r="CW67" s="319"/>
      <c r="CX67" s="319"/>
      <c r="CY67" s="319"/>
      <c r="CZ67" s="319"/>
      <c r="DA67" s="319"/>
      <c r="DB67" s="319"/>
      <c r="DC67" s="319"/>
      <c r="DD67" s="319"/>
      <c r="DE67" s="319"/>
      <c r="DF67" s="319"/>
      <c r="DG67" s="319"/>
      <c r="DH67" s="319"/>
      <c r="DI67" s="319"/>
      <c r="DJ67" s="319"/>
      <c r="DK67" s="319"/>
      <c r="DL67" s="319"/>
      <c r="DM67" s="319"/>
      <c r="DN67" s="319"/>
      <c r="DO67" s="319"/>
      <c r="DP67" s="319"/>
      <c r="DQ67" s="319"/>
      <c r="DR67" s="319"/>
      <c r="DS67" s="319"/>
      <c r="DT67" s="319"/>
      <c r="DU67" s="319"/>
      <c r="DV67" s="319"/>
      <c r="DW67" s="319"/>
      <c r="DX67" s="319"/>
      <c r="DY67" s="319"/>
      <c r="DZ67" s="319"/>
      <c r="EA67" s="319"/>
      <c r="EB67" s="319"/>
      <c r="EC67" s="319"/>
      <c r="ED67" s="319"/>
      <c r="EE67" s="319"/>
      <c r="EF67" s="319"/>
      <c r="EG67" s="319"/>
      <c r="EH67" s="319"/>
      <c r="EI67" s="319"/>
      <c r="EJ67" s="319"/>
      <c r="EK67" s="319"/>
      <c r="EL67" s="319"/>
      <c r="EM67" s="319"/>
      <c r="EN67" s="319"/>
      <c r="EO67" s="319"/>
      <c r="EP67" s="319"/>
      <c r="EQ67" s="319"/>
      <c r="ER67" s="319"/>
      <c r="ES67" s="319"/>
      <c r="ET67" s="319"/>
      <c r="EU67" s="319"/>
      <c r="EV67" s="319"/>
      <c r="EW67" s="319"/>
      <c r="EX67" s="319"/>
      <c r="EY67" s="319"/>
      <c r="EZ67" s="319"/>
      <c r="FA67" s="319"/>
      <c r="FB67" s="319"/>
      <c r="FC67" s="319"/>
      <c r="FD67" s="319"/>
      <c r="FE67" s="319"/>
      <c r="FF67" s="319"/>
      <c r="FG67" s="319"/>
      <c r="FH67" s="319"/>
      <c r="FI67" s="319"/>
      <c r="FJ67" s="319"/>
      <c r="FK67" s="319"/>
      <c r="FL67" s="319"/>
      <c r="FM67" s="319"/>
      <c r="FN67" s="319"/>
      <c r="FO67" s="319"/>
      <c r="FP67" s="319"/>
      <c r="FQ67" s="319"/>
      <c r="FR67" s="319"/>
      <c r="FS67" s="319"/>
      <c r="FT67" s="319"/>
      <c r="FU67" s="319"/>
      <c r="FV67" s="319"/>
      <c r="FW67" s="319"/>
      <c r="FX67" s="319"/>
      <c r="FY67" s="319"/>
      <c r="FZ67" s="319"/>
      <c r="GA67" s="319"/>
      <c r="GB67" s="319"/>
      <c r="GC67" s="319"/>
      <c r="GD67" s="319"/>
      <c r="GE67" s="319"/>
      <c r="GF67" s="319"/>
      <c r="GG67" s="319"/>
      <c r="GH67" s="319"/>
      <c r="GI67" s="319"/>
      <c r="GJ67" s="319"/>
      <c r="GK67" s="319"/>
      <c r="GL67" s="319"/>
      <c r="GM67" s="319"/>
      <c r="GN67" s="319"/>
      <c r="GO67" s="319"/>
      <c r="GP67" s="319"/>
      <c r="GQ67" s="319"/>
      <c r="GR67" s="319"/>
      <c r="GS67" s="319"/>
      <c r="GT67" s="319"/>
      <c r="GU67" s="319"/>
      <c r="GV67" s="319"/>
      <c r="GW67" s="319"/>
      <c r="GX67" s="319"/>
      <c r="GY67" s="319"/>
      <c r="GZ67" s="319"/>
      <c r="HA67" s="319"/>
      <c r="HB67" s="319"/>
      <c r="HC67" s="319"/>
      <c r="HD67" s="319"/>
      <c r="HE67" s="319"/>
      <c r="HF67" s="319"/>
      <c r="HG67" s="319"/>
      <c r="HH67" s="319"/>
      <c r="HI67" s="319"/>
      <c r="HJ67" s="319"/>
      <c r="HK67" s="319"/>
      <c r="HL67" s="319"/>
      <c r="HM67" s="319"/>
      <c r="HN67" s="319"/>
      <c r="HO67" s="319"/>
      <c r="HP67" s="319"/>
      <c r="HQ67" s="319"/>
      <c r="HR67" s="319"/>
      <c r="HS67" s="319"/>
      <c r="HT67" s="319"/>
      <c r="HU67" s="319"/>
      <c r="HV67" s="319"/>
      <c r="HW67" s="319"/>
      <c r="HX67" s="319"/>
      <c r="HY67" s="319"/>
      <c r="HZ67" s="319"/>
      <c r="IA67" s="319"/>
      <c r="IB67" s="319"/>
      <c r="IC67" s="319"/>
    </row>
    <row r="68" spans="1:237" s="76" customFormat="1" ht="41.25" customHeight="1">
      <c r="A68" s="282">
        <f t="shared" si="2"/>
        <v>63</v>
      </c>
      <c r="B68" s="119" t="s">
        <v>225</v>
      </c>
      <c r="C68" s="115">
        <v>31102</v>
      </c>
      <c r="D68" s="185" t="s">
        <v>292</v>
      </c>
      <c r="E68" s="322" t="s">
        <v>207</v>
      </c>
      <c r="F68" s="78" t="s">
        <v>315</v>
      </c>
      <c r="G68" s="78" t="s">
        <v>315</v>
      </c>
      <c r="H68" s="84">
        <v>80000000</v>
      </c>
      <c r="I68" s="67"/>
      <c r="J68" s="129">
        <f t="shared" si="3"/>
        <v>80000000</v>
      </c>
      <c r="K68" s="137" t="s">
        <v>315</v>
      </c>
      <c r="L68" s="137" t="s">
        <v>315</v>
      </c>
      <c r="M68" s="137" t="s">
        <v>315</v>
      </c>
      <c r="N68" s="137" t="s">
        <v>315</v>
      </c>
      <c r="O68" s="137" t="s">
        <v>315</v>
      </c>
      <c r="P68" s="320" t="s">
        <v>314</v>
      </c>
      <c r="Q68" s="328" t="s">
        <v>314</v>
      </c>
      <c r="R68" s="197"/>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19"/>
      <c r="AV68" s="319"/>
      <c r="AW68" s="319"/>
      <c r="AX68" s="319"/>
      <c r="AY68" s="319"/>
      <c r="AZ68" s="319"/>
      <c r="BA68" s="319"/>
      <c r="BB68" s="319"/>
      <c r="BC68" s="319"/>
      <c r="BD68" s="319"/>
      <c r="BE68" s="319"/>
      <c r="BF68" s="319"/>
      <c r="BG68" s="319"/>
      <c r="BH68" s="319"/>
      <c r="BI68" s="319"/>
      <c r="BJ68" s="319"/>
      <c r="BK68" s="319"/>
      <c r="BL68" s="319"/>
      <c r="BM68" s="319"/>
      <c r="BN68" s="319"/>
      <c r="BO68" s="319"/>
      <c r="BP68" s="319"/>
      <c r="BQ68" s="319"/>
      <c r="BR68" s="319"/>
      <c r="BS68" s="319"/>
      <c r="BT68" s="319"/>
      <c r="BU68" s="319"/>
      <c r="BV68" s="319"/>
      <c r="BW68" s="319"/>
      <c r="BX68" s="319"/>
      <c r="BY68" s="319"/>
      <c r="BZ68" s="319"/>
      <c r="CA68" s="319"/>
      <c r="CB68" s="319"/>
      <c r="CC68" s="319"/>
      <c r="CD68" s="319"/>
      <c r="CE68" s="319"/>
      <c r="CF68" s="319"/>
      <c r="CG68" s="319"/>
      <c r="CH68" s="319"/>
      <c r="CI68" s="319"/>
      <c r="CJ68" s="319"/>
      <c r="CK68" s="319"/>
      <c r="CL68" s="319"/>
      <c r="CM68" s="319"/>
      <c r="CN68" s="319"/>
      <c r="CO68" s="319"/>
      <c r="CP68" s="319"/>
      <c r="CQ68" s="319"/>
      <c r="CR68" s="319"/>
      <c r="CS68" s="319"/>
      <c r="CT68" s="319"/>
      <c r="CU68" s="319"/>
      <c r="CV68" s="319"/>
      <c r="CW68" s="319"/>
      <c r="CX68" s="319"/>
      <c r="CY68" s="319"/>
      <c r="CZ68" s="319"/>
      <c r="DA68" s="319"/>
      <c r="DB68" s="319"/>
      <c r="DC68" s="319"/>
      <c r="DD68" s="319"/>
      <c r="DE68" s="319"/>
      <c r="DF68" s="319"/>
      <c r="DG68" s="319"/>
      <c r="DH68" s="319"/>
      <c r="DI68" s="319"/>
      <c r="DJ68" s="319"/>
      <c r="DK68" s="319"/>
      <c r="DL68" s="319"/>
      <c r="DM68" s="319"/>
      <c r="DN68" s="319"/>
      <c r="DO68" s="319"/>
      <c r="DP68" s="319"/>
      <c r="DQ68" s="319"/>
      <c r="DR68" s="319"/>
      <c r="DS68" s="319"/>
      <c r="DT68" s="319"/>
      <c r="DU68" s="319"/>
      <c r="DV68" s="319"/>
      <c r="DW68" s="319"/>
      <c r="DX68" s="319"/>
      <c r="DY68" s="319"/>
      <c r="DZ68" s="319"/>
      <c r="EA68" s="319"/>
      <c r="EB68" s="319"/>
      <c r="EC68" s="319"/>
      <c r="ED68" s="319"/>
      <c r="EE68" s="319"/>
      <c r="EF68" s="319"/>
      <c r="EG68" s="319"/>
      <c r="EH68" s="319"/>
      <c r="EI68" s="319"/>
      <c r="EJ68" s="319"/>
      <c r="EK68" s="319"/>
      <c r="EL68" s="319"/>
      <c r="EM68" s="319"/>
      <c r="EN68" s="319"/>
      <c r="EO68" s="319"/>
      <c r="EP68" s="319"/>
      <c r="EQ68" s="319"/>
      <c r="ER68" s="319"/>
      <c r="ES68" s="319"/>
      <c r="ET68" s="319"/>
      <c r="EU68" s="319"/>
      <c r="EV68" s="319"/>
      <c r="EW68" s="319"/>
      <c r="EX68" s="319"/>
      <c r="EY68" s="319"/>
      <c r="EZ68" s="319"/>
      <c r="FA68" s="319"/>
      <c r="FB68" s="319"/>
      <c r="FC68" s="319"/>
      <c r="FD68" s="319"/>
      <c r="FE68" s="319"/>
      <c r="FF68" s="319"/>
      <c r="FG68" s="319"/>
      <c r="FH68" s="319"/>
      <c r="FI68" s="319"/>
      <c r="FJ68" s="319"/>
      <c r="FK68" s="319"/>
      <c r="FL68" s="319"/>
      <c r="FM68" s="319"/>
      <c r="FN68" s="319"/>
      <c r="FO68" s="319"/>
      <c r="FP68" s="319"/>
      <c r="FQ68" s="319"/>
      <c r="FR68" s="319"/>
      <c r="FS68" s="319"/>
      <c r="FT68" s="319"/>
      <c r="FU68" s="319"/>
      <c r="FV68" s="319"/>
      <c r="FW68" s="319"/>
      <c r="FX68" s="319"/>
      <c r="FY68" s="319"/>
      <c r="FZ68" s="319"/>
      <c r="GA68" s="319"/>
      <c r="GB68" s="319"/>
      <c r="GC68" s="319"/>
      <c r="GD68" s="319"/>
      <c r="GE68" s="319"/>
      <c r="GF68" s="319"/>
      <c r="GG68" s="319"/>
      <c r="GH68" s="319"/>
      <c r="GI68" s="319"/>
      <c r="GJ68" s="319"/>
      <c r="GK68" s="319"/>
      <c r="GL68" s="319"/>
      <c r="GM68" s="319"/>
      <c r="GN68" s="319"/>
      <c r="GO68" s="319"/>
      <c r="GP68" s="319"/>
      <c r="GQ68" s="319"/>
      <c r="GR68" s="319"/>
      <c r="GS68" s="319"/>
      <c r="GT68" s="319"/>
      <c r="GU68" s="319"/>
      <c r="GV68" s="319"/>
      <c r="GW68" s="319"/>
      <c r="GX68" s="319"/>
      <c r="GY68" s="319"/>
      <c r="GZ68" s="319"/>
      <c r="HA68" s="319"/>
      <c r="HB68" s="319"/>
      <c r="HC68" s="319"/>
      <c r="HD68" s="319"/>
      <c r="HE68" s="319"/>
      <c r="HF68" s="319"/>
      <c r="HG68" s="319"/>
      <c r="HH68" s="319"/>
      <c r="HI68" s="319"/>
      <c r="HJ68" s="319"/>
      <c r="HK68" s="319"/>
      <c r="HL68" s="319"/>
      <c r="HM68" s="319"/>
      <c r="HN68" s="319"/>
      <c r="HO68" s="319"/>
      <c r="HP68" s="319"/>
      <c r="HQ68" s="319"/>
      <c r="HR68" s="319"/>
      <c r="HS68" s="319"/>
      <c r="HT68" s="319"/>
      <c r="HU68" s="319"/>
      <c r="HV68" s="319"/>
      <c r="HW68" s="319"/>
      <c r="HX68" s="319"/>
      <c r="HY68" s="319"/>
      <c r="HZ68" s="319"/>
      <c r="IA68" s="319"/>
      <c r="IB68" s="319"/>
      <c r="IC68" s="319"/>
    </row>
    <row r="69" spans="1:237" s="76" customFormat="1" ht="127.5" customHeight="1">
      <c r="A69" s="282">
        <f t="shared" si="2"/>
        <v>64</v>
      </c>
      <c r="B69" s="119" t="s">
        <v>225</v>
      </c>
      <c r="C69" s="130" t="s">
        <v>276</v>
      </c>
      <c r="D69" s="185" t="s">
        <v>292</v>
      </c>
      <c r="E69" s="185" t="s">
        <v>88</v>
      </c>
      <c r="F69" s="78" t="s">
        <v>114</v>
      </c>
      <c r="G69" s="63" t="s">
        <v>192</v>
      </c>
      <c r="H69" s="83">
        <v>24000000</v>
      </c>
      <c r="I69" s="83">
        <v>24000000</v>
      </c>
      <c r="J69" s="129">
        <f t="shared" si="3"/>
        <v>0</v>
      </c>
      <c r="K69" s="64">
        <v>120</v>
      </c>
      <c r="L69" s="77">
        <v>41663</v>
      </c>
      <c r="M69" s="77">
        <v>41669</v>
      </c>
      <c r="N69" s="77">
        <v>41788</v>
      </c>
      <c r="O69" s="128" t="s">
        <v>170</v>
      </c>
      <c r="P69" s="139" t="s">
        <v>279</v>
      </c>
      <c r="Q69" s="117" t="s">
        <v>310</v>
      </c>
      <c r="R69" s="197"/>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19"/>
      <c r="AU69" s="319"/>
      <c r="AV69" s="319"/>
      <c r="AW69" s="319"/>
      <c r="AX69" s="319"/>
      <c r="AY69" s="319"/>
      <c r="AZ69" s="319"/>
      <c r="BA69" s="319"/>
      <c r="BB69" s="319"/>
      <c r="BC69" s="319"/>
      <c r="BD69" s="319"/>
      <c r="BE69" s="319"/>
      <c r="BF69" s="319"/>
      <c r="BG69" s="319"/>
      <c r="BH69" s="319"/>
      <c r="BI69" s="319"/>
      <c r="BJ69" s="319"/>
      <c r="BK69" s="319"/>
      <c r="BL69" s="319"/>
      <c r="BM69" s="319"/>
      <c r="BN69" s="319"/>
      <c r="BO69" s="319"/>
      <c r="BP69" s="319"/>
      <c r="BQ69" s="319"/>
      <c r="BR69" s="319"/>
      <c r="BS69" s="319"/>
      <c r="BT69" s="319"/>
      <c r="BU69" s="319"/>
      <c r="BV69" s="319"/>
      <c r="BW69" s="319"/>
      <c r="BX69" s="319"/>
      <c r="BY69" s="319"/>
      <c r="BZ69" s="319"/>
      <c r="CA69" s="319"/>
      <c r="CB69" s="319"/>
      <c r="CC69" s="319"/>
      <c r="CD69" s="319"/>
      <c r="CE69" s="319"/>
      <c r="CF69" s="319"/>
      <c r="CG69" s="319"/>
      <c r="CH69" s="319"/>
      <c r="CI69" s="319"/>
      <c r="CJ69" s="319"/>
      <c r="CK69" s="319"/>
      <c r="CL69" s="319"/>
      <c r="CM69" s="319"/>
      <c r="CN69" s="319"/>
      <c r="CO69" s="319"/>
      <c r="CP69" s="319"/>
      <c r="CQ69" s="319"/>
      <c r="CR69" s="319"/>
      <c r="CS69" s="319"/>
      <c r="CT69" s="319"/>
      <c r="CU69" s="319"/>
      <c r="CV69" s="319"/>
      <c r="CW69" s="319"/>
      <c r="CX69" s="319"/>
      <c r="CY69" s="319"/>
      <c r="CZ69" s="319"/>
      <c r="DA69" s="319"/>
      <c r="DB69" s="319"/>
      <c r="DC69" s="319"/>
      <c r="DD69" s="319"/>
      <c r="DE69" s="319"/>
      <c r="DF69" s="319"/>
      <c r="DG69" s="319"/>
      <c r="DH69" s="319"/>
      <c r="DI69" s="319"/>
      <c r="DJ69" s="319"/>
      <c r="DK69" s="319"/>
      <c r="DL69" s="319"/>
      <c r="DM69" s="319"/>
      <c r="DN69" s="319"/>
      <c r="DO69" s="319"/>
      <c r="DP69" s="319"/>
      <c r="DQ69" s="319"/>
      <c r="DR69" s="319"/>
      <c r="DS69" s="319"/>
      <c r="DT69" s="319"/>
      <c r="DU69" s="319"/>
      <c r="DV69" s="319"/>
      <c r="DW69" s="319"/>
      <c r="DX69" s="319"/>
      <c r="DY69" s="319"/>
      <c r="DZ69" s="319"/>
      <c r="EA69" s="319"/>
      <c r="EB69" s="319"/>
      <c r="EC69" s="319"/>
      <c r="ED69" s="319"/>
      <c r="EE69" s="319"/>
      <c r="EF69" s="319"/>
      <c r="EG69" s="319"/>
      <c r="EH69" s="319"/>
      <c r="EI69" s="319"/>
      <c r="EJ69" s="319"/>
      <c r="EK69" s="319"/>
      <c r="EL69" s="319"/>
      <c r="EM69" s="319"/>
      <c r="EN69" s="319"/>
      <c r="EO69" s="319"/>
      <c r="EP69" s="319"/>
      <c r="EQ69" s="319"/>
      <c r="ER69" s="319"/>
      <c r="ES69" s="319"/>
      <c r="ET69" s="319"/>
      <c r="EU69" s="319"/>
      <c r="EV69" s="319"/>
      <c r="EW69" s="319"/>
      <c r="EX69" s="319"/>
      <c r="EY69" s="319"/>
      <c r="EZ69" s="319"/>
      <c r="FA69" s="319"/>
      <c r="FB69" s="319"/>
      <c r="FC69" s="319"/>
      <c r="FD69" s="319"/>
      <c r="FE69" s="319"/>
      <c r="FF69" s="319"/>
      <c r="FG69" s="319"/>
      <c r="FH69" s="319"/>
      <c r="FI69" s="319"/>
      <c r="FJ69" s="319"/>
      <c r="FK69" s="319"/>
      <c r="FL69" s="319"/>
      <c r="FM69" s="319"/>
      <c r="FN69" s="319"/>
      <c r="FO69" s="319"/>
      <c r="FP69" s="319"/>
      <c r="FQ69" s="319"/>
      <c r="FR69" s="319"/>
      <c r="FS69" s="319"/>
      <c r="FT69" s="319"/>
      <c r="FU69" s="319"/>
      <c r="FV69" s="319"/>
      <c r="FW69" s="319"/>
      <c r="FX69" s="319"/>
      <c r="FY69" s="319"/>
      <c r="FZ69" s="319"/>
      <c r="GA69" s="319"/>
      <c r="GB69" s="319"/>
      <c r="GC69" s="319"/>
      <c r="GD69" s="319"/>
      <c r="GE69" s="319"/>
      <c r="GF69" s="319"/>
      <c r="GG69" s="319"/>
      <c r="GH69" s="319"/>
      <c r="GI69" s="319"/>
      <c r="GJ69" s="319"/>
      <c r="GK69" s="319"/>
      <c r="GL69" s="319"/>
      <c r="GM69" s="319"/>
      <c r="GN69" s="319"/>
      <c r="GO69" s="319"/>
      <c r="GP69" s="319"/>
      <c r="GQ69" s="319"/>
      <c r="GR69" s="319"/>
      <c r="GS69" s="319"/>
      <c r="GT69" s="319"/>
      <c r="GU69" s="319"/>
      <c r="GV69" s="319"/>
      <c r="GW69" s="319"/>
      <c r="GX69" s="319"/>
      <c r="GY69" s="319"/>
      <c r="GZ69" s="319"/>
      <c r="HA69" s="319"/>
      <c r="HB69" s="319"/>
      <c r="HC69" s="319"/>
      <c r="HD69" s="319"/>
      <c r="HE69" s="319"/>
      <c r="HF69" s="319"/>
      <c r="HG69" s="319"/>
      <c r="HH69" s="319"/>
      <c r="HI69" s="319"/>
      <c r="HJ69" s="319"/>
      <c r="HK69" s="319"/>
      <c r="HL69" s="319"/>
      <c r="HM69" s="319"/>
      <c r="HN69" s="319"/>
      <c r="HO69" s="319"/>
      <c r="HP69" s="319"/>
      <c r="HQ69" s="319"/>
      <c r="HR69" s="319"/>
      <c r="HS69" s="319"/>
      <c r="HT69" s="319"/>
      <c r="HU69" s="319"/>
      <c r="HV69" s="319"/>
      <c r="HW69" s="319"/>
      <c r="HX69" s="319"/>
      <c r="HY69" s="319"/>
      <c r="HZ69" s="319"/>
      <c r="IA69" s="319"/>
      <c r="IB69" s="319"/>
      <c r="IC69" s="319"/>
    </row>
    <row r="70" spans="1:237" s="76" customFormat="1" ht="138.75" customHeight="1">
      <c r="A70" s="282">
        <f t="shared" si="2"/>
        <v>65</v>
      </c>
      <c r="B70" s="119" t="s">
        <v>225</v>
      </c>
      <c r="C70" s="130" t="s">
        <v>276</v>
      </c>
      <c r="D70" s="185" t="s">
        <v>292</v>
      </c>
      <c r="E70" s="185" t="s">
        <v>88</v>
      </c>
      <c r="F70" s="78" t="s">
        <v>114</v>
      </c>
      <c r="G70" s="63" t="s">
        <v>192</v>
      </c>
      <c r="H70" s="83">
        <v>24000000</v>
      </c>
      <c r="I70" s="83">
        <v>24000000</v>
      </c>
      <c r="J70" s="129">
        <f t="shared" si="3"/>
        <v>0</v>
      </c>
      <c r="K70" s="64">
        <v>120</v>
      </c>
      <c r="L70" s="77">
        <v>41663</v>
      </c>
      <c r="M70" s="77">
        <v>41669</v>
      </c>
      <c r="N70" s="77">
        <v>41788</v>
      </c>
      <c r="O70" s="128" t="s">
        <v>170</v>
      </c>
      <c r="P70" s="78" t="s">
        <v>309</v>
      </c>
      <c r="Q70" s="117" t="s">
        <v>311</v>
      </c>
      <c r="R70" s="197"/>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319"/>
      <c r="AY70" s="319"/>
      <c r="AZ70" s="319"/>
      <c r="BA70" s="319"/>
      <c r="BB70" s="319"/>
      <c r="BC70" s="319"/>
      <c r="BD70" s="319"/>
      <c r="BE70" s="319"/>
      <c r="BF70" s="319"/>
      <c r="BG70" s="319"/>
      <c r="BH70" s="319"/>
      <c r="BI70" s="319"/>
      <c r="BJ70" s="319"/>
      <c r="BK70" s="319"/>
      <c r="BL70" s="319"/>
      <c r="BM70" s="319"/>
      <c r="BN70" s="319"/>
      <c r="BO70" s="319"/>
      <c r="BP70" s="319"/>
      <c r="BQ70" s="319"/>
      <c r="BR70" s="319"/>
      <c r="BS70" s="319"/>
      <c r="BT70" s="319"/>
      <c r="BU70" s="319"/>
      <c r="BV70" s="319"/>
      <c r="BW70" s="319"/>
      <c r="BX70" s="319"/>
      <c r="BY70" s="319"/>
      <c r="BZ70" s="319"/>
      <c r="CA70" s="319"/>
      <c r="CB70" s="319"/>
      <c r="CC70" s="319"/>
      <c r="CD70" s="319"/>
      <c r="CE70" s="319"/>
      <c r="CF70" s="319"/>
      <c r="CG70" s="319"/>
      <c r="CH70" s="319"/>
      <c r="CI70" s="319"/>
      <c r="CJ70" s="319"/>
      <c r="CK70" s="319"/>
      <c r="CL70" s="319"/>
      <c r="CM70" s="319"/>
      <c r="CN70" s="319"/>
      <c r="CO70" s="319"/>
      <c r="CP70" s="319"/>
      <c r="CQ70" s="319"/>
      <c r="CR70" s="319"/>
      <c r="CS70" s="319"/>
      <c r="CT70" s="319"/>
      <c r="CU70" s="319"/>
      <c r="CV70" s="319"/>
      <c r="CW70" s="319"/>
      <c r="CX70" s="319"/>
      <c r="CY70" s="319"/>
      <c r="CZ70" s="319"/>
      <c r="DA70" s="319"/>
      <c r="DB70" s="319"/>
      <c r="DC70" s="319"/>
      <c r="DD70" s="319"/>
      <c r="DE70" s="319"/>
      <c r="DF70" s="319"/>
      <c r="DG70" s="319"/>
      <c r="DH70" s="319"/>
      <c r="DI70" s="319"/>
      <c r="DJ70" s="319"/>
      <c r="DK70" s="319"/>
      <c r="DL70" s="319"/>
      <c r="DM70" s="319"/>
      <c r="DN70" s="319"/>
      <c r="DO70" s="319"/>
      <c r="DP70" s="319"/>
      <c r="DQ70" s="319"/>
      <c r="DR70" s="319"/>
      <c r="DS70" s="319"/>
      <c r="DT70" s="319"/>
      <c r="DU70" s="319"/>
      <c r="DV70" s="319"/>
      <c r="DW70" s="319"/>
      <c r="DX70" s="319"/>
      <c r="DY70" s="319"/>
      <c r="DZ70" s="319"/>
      <c r="EA70" s="319"/>
      <c r="EB70" s="319"/>
      <c r="EC70" s="319"/>
      <c r="ED70" s="319"/>
      <c r="EE70" s="319"/>
      <c r="EF70" s="319"/>
      <c r="EG70" s="319"/>
      <c r="EH70" s="319"/>
      <c r="EI70" s="319"/>
      <c r="EJ70" s="319"/>
      <c r="EK70" s="319"/>
      <c r="EL70" s="319"/>
      <c r="EM70" s="319"/>
      <c r="EN70" s="319"/>
      <c r="EO70" s="319"/>
      <c r="EP70" s="319"/>
      <c r="EQ70" s="319"/>
      <c r="ER70" s="319"/>
      <c r="ES70" s="319"/>
      <c r="ET70" s="319"/>
      <c r="EU70" s="319"/>
      <c r="EV70" s="319"/>
      <c r="EW70" s="319"/>
      <c r="EX70" s="319"/>
      <c r="EY70" s="319"/>
      <c r="EZ70" s="319"/>
      <c r="FA70" s="319"/>
      <c r="FB70" s="319"/>
      <c r="FC70" s="319"/>
      <c r="FD70" s="319"/>
      <c r="FE70" s="319"/>
      <c r="FF70" s="319"/>
      <c r="FG70" s="319"/>
      <c r="FH70" s="319"/>
      <c r="FI70" s="319"/>
      <c r="FJ70" s="319"/>
      <c r="FK70" s="319"/>
      <c r="FL70" s="319"/>
      <c r="FM70" s="319"/>
      <c r="FN70" s="319"/>
      <c r="FO70" s="319"/>
      <c r="FP70" s="319"/>
      <c r="FQ70" s="319"/>
      <c r="FR70" s="319"/>
      <c r="FS70" s="319"/>
      <c r="FT70" s="319"/>
      <c r="FU70" s="319"/>
      <c r="FV70" s="319"/>
      <c r="FW70" s="319"/>
      <c r="FX70" s="319"/>
      <c r="FY70" s="319"/>
      <c r="FZ70" s="319"/>
      <c r="GA70" s="319"/>
      <c r="GB70" s="319"/>
      <c r="GC70" s="319"/>
      <c r="GD70" s="319"/>
      <c r="GE70" s="319"/>
      <c r="GF70" s="319"/>
      <c r="GG70" s="319"/>
      <c r="GH70" s="319"/>
      <c r="GI70" s="319"/>
      <c r="GJ70" s="319"/>
      <c r="GK70" s="319"/>
      <c r="GL70" s="319"/>
      <c r="GM70" s="319"/>
      <c r="GN70" s="319"/>
      <c r="GO70" s="319"/>
      <c r="GP70" s="319"/>
      <c r="GQ70" s="319"/>
      <c r="GR70" s="319"/>
      <c r="GS70" s="319"/>
      <c r="GT70" s="319"/>
      <c r="GU70" s="319"/>
      <c r="GV70" s="319"/>
      <c r="GW70" s="319"/>
      <c r="GX70" s="319"/>
      <c r="GY70" s="319"/>
      <c r="GZ70" s="319"/>
      <c r="HA70" s="319"/>
      <c r="HB70" s="319"/>
      <c r="HC70" s="319"/>
      <c r="HD70" s="319"/>
      <c r="HE70" s="319"/>
      <c r="HF70" s="319"/>
      <c r="HG70" s="319"/>
      <c r="HH70" s="319"/>
      <c r="HI70" s="319"/>
      <c r="HJ70" s="319"/>
      <c r="HK70" s="319"/>
      <c r="HL70" s="319"/>
      <c r="HM70" s="319"/>
      <c r="HN70" s="319"/>
      <c r="HO70" s="319"/>
      <c r="HP70" s="319"/>
      <c r="HQ70" s="319"/>
      <c r="HR70" s="319"/>
      <c r="HS70" s="319"/>
      <c r="HT70" s="319"/>
      <c r="HU70" s="319"/>
      <c r="HV70" s="319"/>
      <c r="HW70" s="319"/>
      <c r="HX70" s="319"/>
      <c r="HY70" s="319"/>
      <c r="HZ70" s="319"/>
      <c r="IA70" s="319"/>
      <c r="IB70" s="319"/>
      <c r="IC70" s="319"/>
    </row>
    <row r="71" spans="1:237" s="76" customFormat="1" ht="105" customHeight="1">
      <c r="A71" s="282">
        <f t="shared" si="2"/>
        <v>66</v>
      </c>
      <c r="B71" s="318" t="s">
        <v>180</v>
      </c>
      <c r="C71" s="115">
        <v>31202</v>
      </c>
      <c r="D71" s="185" t="s">
        <v>89</v>
      </c>
      <c r="E71" s="185" t="s">
        <v>214</v>
      </c>
      <c r="F71" s="78" t="s">
        <v>114</v>
      </c>
      <c r="G71" s="78" t="s">
        <v>245</v>
      </c>
      <c r="H71" s="85">
        <v>53000000</v>
      </c>
      <c r="I71" s="85"/>
      <c r="J71" s="129">
        <f t="shared" si="3"/>
        <v>53000000</v>
      </c>
      <c r="K71" s="67">
        <v>365</v>
      </c>
      <c r="L71" s="77">
        <v>41823</v>
      </c>
      <c r="M71" s="77">
        <v>41828</v>
      </c>
      <c r="N71" s="287">
        <v>42193</v>
      </c>
      <c r="O71" s="109" t="s">
        <v>70</v>
      </c>
      <c r="P71" s="119" t="s">
        <v>504</v>
      </c>
      <c r="Q71" s="195" t="s">
        <v>125</v>
      </c>
      <c r="R71" s="197"/>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c r="BK71" s="319"/>
      <c r="BL71" s="319"/>
      <c r="BM71" s="319"/>
      <c r="BN71" s="319"/>
      <c r="BO71" s="319"/>
      <c r="BP71" s="319"/>
      <c r="BQ71" s="319"/>
      <c r="BR71" s="319"/>
      <c r="BS71" s="319"/>
      <c r="BT71" s="319"/>
      <c r="BU71" s="319"/>
      <c r="BV71" s="319"/>
      <c r="BW71" s="319"/>
      <c r="BX71" s="319"/>
      <c r="BY71" s="319"/>
      <c r="BZ71" s="319"/>
      <c r="CA71" s="319"/>
      <c r="CB71" s="319"/>
      <c r="CC71" s="319"/>
      <c r="CD71" s="319"/>
      <c r="CE71" s="319"/>
      <c r="CF71" s="319"/>
      <c r="CG71" s="319"/>
      <c r="CH71" s="319"/>
      <c r="CI71" s="319"/>
      <c r="CJ71" s="319"/>
      <c r="CK71" s="319"/>
      <c r="CL71" s="319"/>
      <c r="CM71" s="319"/>
      <c r="CN71" s="319"/>
      <c r="CO71" s="319"/>
      <c r="CP71" s="319"/>
      <c r="CQ71" s="319"/>
      <c r="CR71" s="319"/>
      <c r="CS71" s="319"/>
      <c r="CT71" s="319"/>
      <c r="CU71" s="319"/>
      <c r="CV71" s="319"/>
      <c r="CW71" s="319"/>
      <c r="CX71" s="319"/>
      <c r="CY71" s="319"/>
      <c r="CZ71" s="319"/>
      <c r="DA71" s="319"/>
      <c r="DB71" s="319"/>
      <c r="DC71" s="319"/>
      <c r="DD71" s="319"/>
      <c r="DE71" s="319"/>
      <c r="DF71" s="319"/>
      <c r="DG71" s="319"/>
      <c r="DH71" s="319"/>
      <c r="DI71" s="319"/>
      <c r="DJ71" s="319"/>
      <c r="DK71" s="319"/>
      <c r="DL71" s="319"/>
      <c r="DM71" s="319"/>
      <c r="DN71" s="319"/>
      <c r="DO71" s="319"/>
      <c r="DP71" s="319"/>
      <c r="DQ71" s="319"/>
      <c r="DR71" s="319"/>
      <c r="DS71" s="319"/>
      <c r="DT71" s="319"/>
      <c r="DU71" s="319"/>
      <c r="DV71" s="319"/>
      <c r="DW71" s="319"/>
      <c r="DX71" s="319"/>
      <c r="DY71" s="319"/>
      <c r="DZ71" s="319"/>
      <c r="EA71" s="319"/>
      <c r="EB71" s="319"/>
      <c r="EC71" s="319"/>
      <c r="ED71" s="319"/>
      <c r="EE71" s="319"/>
      <c r="EF71" s="319"/>
      <c r="EG71" s="319"/>
      <c r="EH71" s="319"/>
      <c r="EI71" s="319"/>
      <c r="EJ71" s="319"/>
      <c r="EK71" s="319"/>
      <c r="EL71" s="319"/>
      <c r="EM71" s="319"/>
      <c r="EN71" s="319"/>
      <c r="EO71" s="319"/>
      <c r="EP71" s="319"/>
      <c r="EQ71" s="319"/>
      <c r="ER71" s="319"/>
      <c r="ES71" s="319"/>
      <c r="ET71" s="319"/>
      <c r="EU71" s="319"/>
      <c r="EV71" s="319"/>
      <c r="EW71" s="319"/>
      <c r="EX71" s="319"/>
      <c r="EY71" s="319"/>
      <c r="EZ71" s="319"/>
      <c r="FA71" s="319"/>
      <c r="FB71" s="319"/>
      <c r="FC71" s="319"/>
      <c r="FD71" s="319"/>
      <c r="FE71" s="319"/>
      <c r="FF71" s="319"/>
      <c r="FG71" s="319"/>
      <c r="FH71" s="319"/>
      <c r="FI71" s="319"/>
      <c r="FJ71" s="319"/>
      <c r="FK71" s="319"/>
      <c r="FL71" s="319"/>
      <c r="FM71" s="319"/>
      <c r="FN71" s="319"/>
      <c r="FO71" s="319"/>
      <c r="FP71" s="319"/>
      <c r="FQ71" s="319"/>
      <c r="FR71" s="319"/>
      <c r="FS71" s="319"/>
      <c r="FT71" s="319"/>
      <c r="FU71" s="319"/>
      <c r="FV71" s="319"/>
      <c r="FW71" s="319"/>
      <c r="FX71" s="319"/>
      <c r="FY71" s="319"/>
      <c r="FZ71" s="319"/>
      <c r="GA71" s="319"/>
      <c r="GB71" s="319"/>
      <c r="GC71" s="319"/>
      <c r="GD71" s="319"/>
      <c r="GE71" s="319"/>
      <c r="GF71" s="319"/>
      <c r="GG71" s="319"/>
      <c r="GH71" s="319"/>
      <c r="GI71" s="319"/>
      <c r="GJ71" s="319"/>
      <c r="GK71" s="319"/>
      <c r="GL71" s="319"/>
      <c r="GM71" s="319"/>
      <c r="GN71" s="319"/>
      <c r="GO71" s="319"/>
      <c r="GP71" s="319"/>
      <c r="GQ71" s="319"/>
      <c r="GR71" s="319"/>
      <c r="GS71" s="319"/>
      <c r="GT71" s="319"/>
      <c r="GU71" s="319"/>
      <c r="GV71" s="319"/>
      <c r="GW71" s="319"/>
      <c r="GX71" s="319"/>
      <c r="GY71" s="319"/>
      <c r="GZ71" s="319"/>
      <c r="HA71" s="319"/>
      <c r="HB71" s="319"/>
      <c r="HC71" s="319"/>
      <c r="HD71" s="319"/>
      <c r="HE71" s="319"/>
      <c r="HF71" s="319"/>
      <c r="HG71" s="319"/>
      <c r="HH71" s="319"/>
      <c r="HI71" s="319"/>
      <c r="HJ71" s="319"/>
      <c r="HK71" s="319"/>
      <c r="HL71" s="319"/>
      <c r="HM71" s="319"/>
      <c r="HN71" s="319"/>
      <c r="HO71" s="319"/>
      <c r="HP71" s="319"/>
      <c r="HQ71" s="319"/>
      <c r="HR71" s="319"/>
      <c r="HS71" s="319"/>
      <c r="HT71" s="319"/>
      <c r="HU71" s="319"/>
      <c r="HV71" s="319"/>
      <c r="HW71" s="319"/>
      <c r="HX71" s="319"/>
      <c r="HY71" s="319"/>
      <c r="HZ71" s="319"/>
      <c r="IA71" s="319"/>
      <c r="IB71" s="319"/>
      <c r="IC71" s="319"/>
    </row>
    <row r="72" spans="1:237" s="76" customFormat="1" ht="120" customHeight="1">
      <c r="A72" s="282">
        <f t="shared" si="2"/>
        <v>67</v>
      </c>
      <c r="B72" s="318" t="s">
        <v>180</v>
      </c>
      <c r="C72" s="115">
        <v>31202</v>
      </c>
      <c r="D72" s="185" t="s">
        <v>89</v>
      </c>
      <c r="E72" s="185" t="s">
        <v>214</v>
      </c>
      <c r="F72" s="78" t="s">
        <v>120</v>
      </c>
      <c r="G72" s="78" t="s">
        <v>192</v>
      </c>
      <c r="H72" s="85">
        <v>4400000</v>
      </c>
      <c r="I72" s="163">
        <v>4400000</v>
      </c>
      <c r="J72" s="129">
        <f t="shared" si="3"/>
        <v>0</v>
      </c>
      <c r="K72" s="87">
        <v>365</v>
      </c>
      <c r="L72" s="77">
        <v>41787</v>
      </c>
      <c r="M72" s="77">
        <v>41795</v>
      </c>
      <c r="N72" s="287">
        <v>42159</v>
      </c>
      <c r="O72" s="78" t="s">
        <v>368</v>
      </c>
      <c r="P72" s="286" t="s">
        <v>397</v>
      </c>
      <c r="Q72" s="195" t="s">
        <v>126</v>
      </c>
      <c r="R72" s="197"/>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c r="BK72" s="319"/>
      <c r="BL72" s="319"/>
      <c r="BM72" s="319"/>
      <c r="BN72" s="319"/>
      <c r="BO72" s="319"/>
      <c r="BP72" s="319"/>
      <c r="BQ72" s="319"/>
      <c r="BR72" s="319"/>
      <c r="BS72" s="319"/>
      <c r="BT72" s="319"/>
      <c r="BU72" s="319"/>
      <c r="BV72" s="319"/>
      <c r="BW72" s="319"/>
      <c r="BX72" s="319"/>
      <c r="BY72" s="319"/>
      <c r="BZ72" s="319"/>
      <c r="CA72" s="319"/>
      <c r="CB72" s="319"/>
      <c r="CC72" s="319"/>
      <c r="CD72" s="319"/>
      <c r="CE72" s="319"/>
      <c r="CF72" s="319"/>
      <c r="CG72" s="319"/>
      <c r="CH72" s="319"/>
      <c r="CI72" s="319"/>
      <c r="CJ72" s="319"/>
      <c r="CK72" s="319"/>
      <c r="CL72" s="319"/>
      <c r="CM72" s="319"/>
      <c r="CN72" s="319"/>
      <c r="CO72" s="319"/>
      <c r="CP72" s="319"/>
      <c r="CQ72" s="319"/>
      <c r="CR72" s="319"/>
      <c r="CS72" s="319"/>
      <c r="CT72" s="319"/>
      <c r="CU72" s="319"/>
      <c r="CV72" s="319"/>
      <c r="CW72" s="319"/>
      <c r="CX72" s="319"/>
      <c r="CY72" s="319"/>
      <c r="CZ72" s="319"/>
      <c r="DA72" s="319"/>
      <c r="DB72" s="319"/>
      <c r="DC72" s="319"/>
      <c r="DD72" s="319"/>
      <c r="DE72" s="319"/>
      <c r="DF72" s="319"/>
      <c r="DG72" s="319"/>
      <c r="DH72" s="319"/>
      <c r="DI72" s="319"/>
      <c r="DJ72" s="319"/>
      <c r="DK72" s="319"/>
      <c r="DL72" s="319"/>
      <c r="DM72" s="319"/>
      <c r="DN72" s="319"/>
      <c r="DO72" s="319"/>
      <c r="DP72" s="319"/>
      <c r="DQ72" s="319"/>
      <c r="DR72" s="319"/>
      <c r="DS72" s="319"/>
      <c r="DT72" s="319"/>
      <c r="DU72" s="319"/>
      <c r="DV72" s="319"/>
      <c r="DW72" s="319"/>
      <c r="DX72" s="319"/>
      <c r="DY72" s="319"/>
      <c r="DZ72" s="319"/>
      <c r="EA72" s="319"/>
      <c r="EB72" s="319"/>
      <c r="EC72" s="319"/>
      <c r="ED72" s="319"/>
      <c r="EE72" s="319"/>
      <c r="EF72" s="319"/>
      <c r="EG72" s="319"/>
      <c r="EH72" s="319"/>
      <c r="EI72" s="319"/>
      <c r="EJ72" s="319"/>
      <c r="EK72" s="319"/>
      <c r="EL72" s="319"/>
      <c r="EM72" s="319"/>
      <c r="EN72" s="319"/>
      <c r="EO72" s="319"/>
      <c r="EP72" s="319"/>
      <c r="EQ72" s="319"/>
      <c r="ER72" s="319"/>
      <c r="ES72" s="319"/>
      <c r="ET72" s="319"/>
      <c r="EU72" s="319"/>
      <c r="EV72" s="319"/>
      <c r="EW72" s="319"/>
      <c r="EX72" s="319"/>
      <c r="EY72" s="319"/>
      <c r="EZ72" s="319"/>
      <c r="FA72" s="319"/>
      <c r="FB72" s="319"/>
      <c r="FC72" s="319"/>
      <c r="FD72" s="319"/>
      <c r="FE72" s="319"/>
      <c r="FF72" s="319"/>
      <c r="FG72" s="319"/>
      <c r="FH72" s="319"/>
      <c r="FI72" s="319"/>
      <c r="FJ72" s="319"/>
      <c r="FK72" s="319"/>
      <c r="FL72" s="319"/>
      <c r="FM72" s="319"/>
      <c r="FN72" s="319"/>
      <c r="FO72" s="319"/>
      <c r="FP72" s="319"/>
      <c r="FQ72" s="319"/>
      <c r="FR72" s="319"/>
      <c r="FS72" s="319"/>
      <c r="FT72" s="319"/>
      <c r="FU72" s="319"/>
      <c r="FV72" s="319"/>
      <c r="FW72" s="319"/>
      <c r="FX72" s="319"/>
      <c r="FY72" s="319"/>
      <c r="FZ72" s="319"/>
      <c r="GA72" s="319"/>
      <c r="GB72" s="319"/>
      <c r="GC72" s="319"/>
      <c r="GD72" s="319"/>
      <c r="GE72" s="319"/>
      <c r="GF72" s="319"/>
      <c r="GG72" s="319"/>
      <c r="GH72" s="319"/>
      <c r="GI72" s="319"/>
      <c r="GJ72" s="319"/>
      <c r="GK72" s="319"/>
      <c r="GL72" s="319"/>
      <c r="GM72" s="319"/>
      <c r="GN72" s="319"/>
      <c r="GO72" s="319"/>
      <c r="GP72" s="319"/>
      <c r="GQ72" s="319"/>
      <c r="GR72" s="319"/>
      <c r="GS72" s="319"/>
      <c r="GT72" s="319"/>
      <c r="GU72" s="319"/>
      <c r="GV72" s="319"/>
      <c r="GW72" s="319"/>
      <c r="GX72" s="319"/>
      <c r="GY72" s="319"/>
      <c r="GZ72" s="319"/>
      <c r="HA72" s="319"/>
      <c r="HB72" s="319"/>
      <c r="HC72" s="319"/>
      <c r="HD72" s="319"/>
      <c r="HE72" s="319"/>
      <c r="HF72" s="319"/>
      <c r="HG72" s="319"/>
      <c r="HH72" s="319"/>
      <c r="HI72" s="319"/>
      <c r="HJ72" s="319"/>
      <c r="HK72" s="319"/>
      <c r="HL72" s="319"/>
      <c r="HM72" s="319"/>
      <c r="HN72" s="319"/>
      <c r="HO72" s="319"/>
      <c r="HP72" s="319"/>
      <c r="HQ72" s="319"/>
      <c r="HR72" s="319"/>
      <c r="HS72" s="319"/>
      <c r="HT72" s="319"/>
      <c r="HU72" s="319"/>
      <c r="HV72" s="319"/>
      <c r="HW72" s="319"/>
      <c r="HX72" s="319"/>
      <c r="HY72" s="319"/>
      <c r="HZ72" s="319"/>
      <c r="IA72" s="319"/>
      <c r="IB72" s="319"/>
      <c r="IC72" s="319"/>
    </row>
    <row r="73" spans="1:237" s="76" customFormat="1" ht="85.5" customHeight="1">
      <c r="A73" s="282">
        <f t="shared" si="2"/>
        <v>68</v>
      </c>
      <c r="B73" s="318" t="s">
        <v>180</v>
      </c>
      <c r="C73" s="115">
        <v>31202</v>
      </c>
      <c r="D73" s="185" t="s">
        <v>89</v>
      </c>
      <c r="E73" s="300" t="s">
        <v>270</v>
      </c>
      <c r="F73" s="78" t="s">
        <v>305</v>
      </c>
      <c r="G73" s="78" t="s">
        <v>192</v>
      </c>
      <c r="H73" s="85">
        <v>75000000</v>
      </c>
      <c r="I73" s="87"/>
      <c r="J73" s="129">
        <f t="shared" si="3"/>
        <v>75000000</v>
      </c>
      <c r="K73" s="87">
        <v>300</v>
      </c>
      <c r="L73" s="77">
        <v>41992</v>
      </c>
      <c r="M73" s="77">
        <v>41992</v>
      </c>
      <c r="N73" s="287">
        <v>42357</v>
      </c>
      <c r="O73" s="109" t="s">
        <v>242</v>
      </c>
      <c r="P73" s="119" t="s">
        <v>488</v>
      </c>
      <c r="Q73" s="118" t="s">
        <v>492</v>
      </c>
      <c r="R73" s="197"/>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19"/>
      <c r="BI73" s="319"/>
      <c r="BJ73" s="319"/>
      <c r="BK73" s="319"/>
      <c r="BL73" s="319"/>
      <c r="BM73" s="319"/>
      <c r="BN73" s="319"/>
      <c r="BO73" s="319"/>
      <c r="BP73" s="319"/>
      <c r="BQ73" s="319"/>
      <c r="BR73" s="319"/>
      <c r="BS73" s="319"/>
      <c r="BT73" s="319"/>
      <c r="BU73" s="319"/>
      <c r="BV73" s="319"/>
      <c r="BW73" s="319"/>
      <c r="BX73" s="319"/>
      <c r="BY73" s="319"/>
      <c r="BZ73" s="319"/>
      <c r="CA73" s="319"/>
      <c r="CB73" s="319"/>
      <c r="CC73" s="319"/>
      <c r="CD73" s="319"/>
      <c r="CE73" s="319"/>
      <c r="CF73" s="319"/>
      <c r="CG73" s="319"/>
      <c r="CH73" s="319"/>
      <c r="CI73" s="319"/>
      <c r="CJ73" s="319"/>
      <c r="CK73" s="319"/>
      <c r="CL73" s="319"/>
      <c r="CM73" s="319"/>
      <c r="CN73" s="319"/>
      <c r="CO73" s="319"/>
      <c r="CP73" s="319"/>
      <c r="CQ73" s="319"/>
      <c r="CR73" s="319"/>
      <c r="CS73" s="319"/>
      <c r="CT73" s="319"/>
      <c r="CU73" s="319"/>
      <c r="CV73" s="319"/>
      <c r="CW73" s="319"/>
      <c r="CX73" s="319"/>
      <c r="CY73" s="319"/>
      <c r="CZ73" s="319"/>
      <c r="DA73" s="319"/>
      <c r="DB73" s="319"/>
      <c r="DC73" s="319"/>
      <c r="DD73" s="319"/>
      <c r="DE73" s="319"/>
      <c r="DF73" s="319"/>
      <c r="DG73" s="319"/>
      <c r="DH73" s="319"/>
      <c r="DI73" s="319"/>
      <c r="DJ73" s="319"/>
      <c r="DK73" s="319"/>
      <c r="DL73" s="319"/>
      <c r="DM73" s="319"/>
      <c r="DN73" s="319"/>
      <c r="DO73" s="319"/>
      <c r="DP73" s="319"/>
      <c r="DQ73" s="319"/>
      <c r="DR73" s="319"/>
      <c r="DS73" s="319"/>
      <c r="DT73" s="319"/>
      <c r="DU73" s="319"/>
      <c r="DV73" s="319"/>
      <c r="DW73" s="319"/>
      <c r="DX73" s="319"/>
      <c r="DY73" s="319"/>
      <c r="DZ73" s="319"/>
      <c r="EA73" s="319"/>
      <c r="EB73" s="319"/>
      <c r="EC73" s="319"/>
      <c r="ED73" s="319"/>
      <c r="EE73" s="319"/>
      <c r="EF73" s="319"/>
      <c r="EG73" s="319"/>
      <c r="EH73" s="319"/>
      <c r="EI73" s="319"/>
      <c r="EJ73" s="319"/>
      <c r="EK73" s="319"/>
      <c r="EL73" s="319"/>
      <c r="EM73" s="319"/>
      <c r="EN73" s="319"/>
      <c r="EO73" s="319"/>
      <c r="EP73" s="319"/>
      <c r="EQ73" s="319"/>
      <c r="ER73" s="319"/>
      <c r="ES73" s="319"/>
      <c r="ET73" s="319"/>
      <c r="EU73" s="319"/>
      <c r="EV73" s="319"/>
      <c r="EW73" s="319"/>
      <c r="EX73" s="319"/>
      <c r="EY73" s="319"/>
      <c r="EZ73" s="319"/>
      <c r="FA73" s="319"/>
      <c r="FB73" s="319"/>
      <c r="FC73" s="319"/>
      <c r="FD73" s="319"/>
      <c r="FE73" s="319"/>
      <c r="FF73" s="319"/>
      <c r="FG73" s="319"/>
      <c r="FH73" s="319"/>
      <c r="FI73" s="319"/>
      <c r="FJ73" s="319"/>
      <c r="FK73" s="319"/>
      <c r="FL73" s="319"/>
      <c r="FM73" s="319"/>
      <c r="FN73" s="319"/>
      <c r="FO73" s="319"/>
      <c r="FP73" s="319"/>
      <c r="FQ73" s="319"/>
      <c r="FR73" s="319"/>
      <c r="FS73" s="319"/>
      <c r="FT73" s="319"/>
      <c r="FU73" s="319"/>
      <c r="FV73" s="319"/>
      <c r="FW73" s="319"/>
      <c r="FX73" s="319"/>
      <c r="FY73" s="319"/>
      <c r="FZ73" s="319"/>
      <c r="GA73" s="319"/>
      <c r="GB73" s="319"/>
      <c r="GC73" s="319"/>
      <c r="GD73" s="319"/>
      <c r="GE73" s="319"/>
      <c r="GF73" s="319"/>
      <c r="GG73" s="319"/>
      <c r="GH73" s="319"/>
      <c r="GI73" s="319"/>
      <c r="GJ73" s="319"/>
      <c r="GK73" s="319"/>
      <c r="GL73" s="319"/>
      <c r="GM73" s="319"/>
      <c r="GN73" s="319"/>
      <c r="GO73" s="319"/>
      <c r="GP73" s="319"/>
      <c r="GQ73" s="319"/>
      <c r="GR73" s="319"/>
      <c r="GS73" s="319"/>
      <c r="GT73" s="319"/>
      <c r="GU73" s="319"/>
      <c r="GV73" s="319"/>
      <c r="GW73" s="319"/>
      <c r="GX73" s="319"/>
      <c r="GY73" s="319"/>
      <c r="GZ73" s="319"/>
      <c r="HA73" s="319"/>
      <c r="HB73" s="319"/>
      <c r="HC73" s="319"/>
      <c r="HD73" s="319"/>
      <c r="HE73" s="319"/>
      <c r="HF73" s="319"/>
      <c r="HG73" s="319"/>
      <c r="HH73" s="319"/>
      <c r="HI73" s="319"/>
      <c r="HJ73" s="319"/>
      <c r="HK73" s="319"/>
      <c r="HL73" s="319"/>
      <c r="HM73" s="319"/>
      <c r="HN73" s="319"/>
      <c r="HO73" s="319"/>
      <c r="HP73" s="319"/>
      <c r="HQ73" s="319"/>
      <c r="HR73" s="319"/>
      <c r="HS73" s="319"/>
      <c r="HT73" s="319"/>
      <c r="HU73" s="319"/>
      <c r="HV73" s="319"/>
      <c r="HW73" s="319"/>
      <c r="HX73" s="319"/>
      <c r="HY73" s="319"/>
      <c r="HZ73" s="319"/>
      <c r="IA73" s="319"/>
      <c r="IB73" s="319"/>
      <c r="IC73" s="319"/>
    </row>
    <row r="74" spans="1:237" s="76" customFormat="1" ht="62.25" customHeight="1">
      <c r="A74" s="282">
        <f t="shared" si="2"/>
        <v>69</v>
      </c>
      <c r="B74" s="318" t="s">
        <v>180</v>
      </c>
      <c r="C74" s="289">
        <v>31202</v>
      </c>
      <c r="D74" s="185" t="s">
        <v>89</v>
      </c>
      <c r="E74" s="185" t="s">
        <v>261</v>
      </c>
      <c r="F74" s="78" t="s">
        <v>130</v>
      </c>
      <c r="G74" s="78" t="s">
        <v>192</v>
      </c>
      <c r="H74" s="85">
        <v>400000000</v>
      </c>
      <c r="I74" s="87"/>
      <c r="J74" s="129">
        <f t="shared" si="3"/>
        <v>400000000</v>
      </c>
      <c r="K74" s="87">
        <v>365</v>
      </c>
      <c r="L74" s="77">
        <v>41944</v>
      </c>
      <c r="M74" s="77">
        <v>41944</v>
      </c>
      <c r="N74" s="287">
        <v>42309</v>
      </c>
      <c r="O74" s="109" t="s">
        <v>198</v>
      </c>
      <c r="P74" s="112" t="s">
        <v>72</v>
      </c>
      <c r="Q74" s="118" t="s">
        <v>193</v>
      </c>
      <c r="R74" s="197"/>
      <c r="S74" s="319"/>
      <c r="T74" s="319"/>
      <c r="U74" s="319"/>
      <c r="V74" s="319"/>
      <c r="W74" s="319"/>
      <c r="X74" s="319"/>
      <c r="Y74" s="319"/>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19"/>
      <c r="BB74" s="319"/>
      <c r="BC74" s="319"/>
      <c r="BD74" s="319"/>
      <c r="BE74" s="319"/>
      <c r="BF74" s="319"/>
      <c r="BG74" s="319"/>
      <c r="BH74" s="319"/>
      <c r="BI74" s="319"/>
      <c r="BJ74" s="319"/>
      <c r="BK74" s="319"/>
      <c r="BL74" s="319"/>
      <c r="BM74" s="319"/>
      <c r="BN74" s="319"/>
      <c r="BO74" s="319"/>
      <c r="BP74" s="319"/>
      <c r="BQ74" s="319"/>
      <c r="BR74" s="319"/>
      <c r="BS74" s="319"/>
      <c r="BT74" s="319"/>
      <c r="BU74" s="319"/>
      <c r="BV74" s="319"/>
      <c r="BW74" s="319"/>
      <c r="BX74" s="319"/>
      <c r="BY74" s="319"/>
      <c r="BZ74" s="319"/>
      <c r="CA74" s="319"/>
      <c r="CB74" s="319"/>
      <c r="CC74" s="319"/>
      <c r="CD74" s="319"/>
      <c r="CE74" s="319"/>
      <c r="CF74" s="319"/>
      <c r="CG74" s="319"/>
      <c r="CH74" s="319"/>
      <c r="CI74" s="319"/>
      <c r="CJ74" s="319"/>
      <c r="CK74" s="319"/>
      <c r="CL74" s="319"/>
      <c r="CM74" s="319"/>
      <c r="CN74" s="319"/>
      <c r="CO74" s="319"/>
      <c r="CP74" s="319"/>
      <c r="CQ74" s="319"/>
      <c r="CR74" s="319"/>
      <c r="CS74" s="319"/>
      <c r="CT74" s="319"/>
      <c r="CU74" s="319"/>
      <c r="CV74" s="319"/>
      <c r="CW74" s="319"/>
      <c r="CX74" s="319"/>
      <c r="CY74" s="319"/>
      <c r="CZ74" s="319"/>
      <c r="DA74" s="319"/>
      <c r="DB74" s="319"/>
      <c r="DC74" s="319"/>
      <c r="DD74" s="319"/>
      <c r="DE74" s="319"/>
      <c r="DF74" s="319"/>
      <c r="DG74" s="319"/>
      <c r="DH74" s="319"/>
      <c r="DI74" s="319"/>
      <c r="DJ74" s="319"/>
      <c r="DK74" s="319"/>
      <c r="DL74" s="319"/>
      <c r="DM74" s="319"/>
      <c r="DN74" s="319"/>
      <c r="DO74" s="319"/>
      <c r="DP74" s="319"/>
      <c r="DQ74" s="319"/>
      <c r="DR74" s="319"/>
      <c r="DS74" s="319"/>
      <c r="DT74" s="319"/>
      <c r="DU74" s="319"/>
      <c r="DV74" s="319"/>
      <c r="DW74" s="319"/>
      <c r="DX74" s="319"/>
      <c r="DY74" s="319"/>
      <c r="DZ74" s="319"/>
      <c r="EA74" s="319"/>
      <c r="EB74" s="319"/>
      <c r="EC74" s="319"/>
      <c r="ED74" s="319"/>
      <c r="EE74" s="319"/>
      <c r="EF74" s="319"/>
      <c r="EG74" s="319"/>
      <c r="EH74" s="319"/>
      <c r="EI74" s="319"/>
      <c r="EJ74" s="319"/>
      <c r="EK74" s="319"/>
      <c r="EL74" s="319"/>
      <c r="EM74" s="319"/>
      <c r="EN74" s="319"/>
      <c r="EO74" s="319"/>
      <c r="EP74" s="319"/>
      <c r="EQ74" s="319"/>
      <c r="ER74" s="319"/>
      <c r="ES74" s="319"/>
      <c r="ET74" s="319"/>
      <c r="EU74" s="319"/>
      <c r="EV74" s="319"/>
      <c r="EW74" s="319"/>
      <c r="EX74" s="319"/>
      <c r="EY74" s="319"/>
      <c r="EZ74" s="319"/>
      <c r="FA74" s="319"/>
      <c r="FB74" s="319"/>
      <c r="FC74" s="319"/>
      <c r="FD74" s="319"/>
      <c r="FE74" s="319"/>
      <c r="FF74" s="319"/>
      <c r="FG74" s="319"/>
      <c r="FH74" s="319"/>
      <c r="FI74" s="319"/>
      <c r="FJ74" s="319"/>
      <c r="FK74" s="319"/>
      <c r="FL74" s="319"/>
      <c r="FM74" s="319"/>
      <c r="FN74" s="319"/>
      <c r="FO74" s="319"/>
      <c r="FP74" s="319"/>
      <c r="FQ74" s="319"/>
      <c r="FR74" s="319"/>
      <c r="FS74" s="319"/>
      <c r="FT74" s="319"/>
      <c r="FU74" s="319"/>
      <c r="FV74" s="319"/>
      <c r="FW74" s="319"/>
      <c r="FX74" s="319"/>
      <c r="FY74" s="319"/>
      <c r="FZ74" s="319"/>
      <c r="GA74" s="319"/>
      <c r="GB74" s="319"/>
      <c r="GC74" s="319"/>
      <c r="GD74" s="319"/>
      <c r="GE74" s="319"/>
      <c r="GF74" s="319"/>
      <c r="GG74" s="319"/>
      <c r="GH74" s="319"/>
      <c r="GI74" s="319"/>
      <c r="GJ74" s="319"/>
      <c r="GK74" s="319"/>
      <c r="GL74" s="319"/>
      <c r="GM74" s="319"/>
      <c r="GN74" s="319"/>
      <c r="GO74" s="319"/>
      <c r="GP74" s="319"/>
      <c r="GQ74" s="319"/>
      <c r="GR74" s="319"/>
      <c r="GS74" s="319"/>
      <c r="GT74" s="319"/>
      <c r="GU74" s="319"/>
      <c r="GV74" s="319"/>
      <c r="GW74" s="319"/>
      <c r="GX74" s="319"/>
      <c r="GY74" s="319"/>
      <c r="GZ74" s="319"/>
      <c r="HA74" s="319"/>
      <c r="HB74" s="319"/>
      <c r="HC74" s="319"/>
      <c r="HD74" s="319"/>
      <c r="HE74" s="319"/>
      <c r="HF74" s="319"/>
      <c r="HG74" s="319"/>
      <c r="HH74" s="319"/>
      <c r="HI74" s="319"/>
      <c r="HJ74" s="319"/>
      <c r="HK74" s="319"/>
      <c r="HL74" s="319"/>
      <c r="HM74" s="319"/>
      <c r="HN74" s="319"/>
      <c r="HO74" s="319"/>
      <c r="HP74" s="319"/>
      <c r="HQ74" s="319"/>
      <c r="HR74" s="319"/>
      <c r="HS74" s="319"/>
      <c r="HT74" s="319"/>
      <c r="HU74" s="319"/>
      <c r="HV74" s="319"/>
      <c r="HW74" s="319"/>
      <c r="HX74" s="319"/>
      <c r="HY74" s="319"/>
      <c r="HZ74" s="319"/>
      <c r="IA74" s="319"/>
      <c r="IB74" s="319"/>
      <c r="IC74" s="319"/>
    </row>
    <row r="75" spans="1:237" s="76" customFormat="1" ht="194.25" customHeight="1">
      <c r="A75" s="282">
        <f t="shared" si="2"/>
        <v>70</v>
      </c>
      <c r="B75" s="318" t="s">
        <v>180</v>
      </c>
      <c r="C75" s="289">
        <v>31202</v>
      </c>
      <c r="D75" s="185" t="s">
        <v>89</v>
      </c>
      <c r="E75" s="185" t="s">
        <v>261</v>
      </c>
      <c r="F75" s="78" t="s">
        <v>283</v>
      </c>
      <c r="G75" s="78" t="s">
        <v>192</v>
      </c>
      <c r="H75" s="85">
        <v>120000000</v>
      </c>
      <c r="I75" s="87"/>
      <c r="J75" s="129">
        <f t="shared" si="3"/>
        <v>120000000</v>
      </c>
      <c r="K75" s="87">
        <v>313</v>
      </c>
      <c r="L75" s="77">
        <v>41689</v>
      </c>
      <c r="M75" s="77">
        <v>41691</v>
      </c>
      <c r="N75" s="287">
        <v>42004</v>
      </c>
      <c r="O75" s="109" t="s">
        <v>198</v>
      </c>
      <c r="P75" s="112" t="s">
        <v>72</v>
      </c>
      <c r="Q75" s="118" t="s">
        <v>273</v>
      </c>
      <c r="R75" s="197"/>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319"/>
      <c r="BH75" s="319"/>
      <c r="BI75" s="319"/>
      <c r="BJ75" s="319"/>
      <c r="BK75" s="319"/>
      <c r="BL75" s="319"/>
      <c r="BM75" s="319"/>
      <c r="BN75" s="319"/>
      <c r="BO75" s="319"/>
      <c r="BP75" s="319"/>
      <c r="BQ75" s="319"/>
      <c r="BR75" s="319"/>
      <c r="BS75" s="319"/>
      <c r="BT75" s="319"/>
      <c r="BU75" s="319"/>
      <c r="BV75" s="319"/>
      <c r="BW75" s="319"/>
      <c r="BX75" s="319"/>
      <c r="BY75" s="319"/>
      <c r="BZ75" s="319"/>
      <c r="CA75" s="319"/>
      <c r="CB75" s="319"/>
      <c r="CC75" s="319"/>
      <c r="CD75" s="319"/>
      <c r="CE75" s="319"/>
      <c r="CF75" s="319"/>
      <c r="CG75" s="319"/>
      <c r="CH75" s="319"/>
      <c r="CI75" s="319"/>
      <c r="CJ75" s="319"/>
      <c r="CK75" s="319"/>
      <c r="CL75" s="319"/>
      <c r="CM75" s="319"/>
      <c r="CN75" s="319"/>
      <c r="CO75" s="319"/>
      <c r="CP75" s="319"/>
      <c r="CQ75" s="319"/>
      <c r="CR75" s="319"/>
      <c r="CS75" s="319"/>
      <c r="CT75" s="319"/>
      <c r="CU75" s="319"/>
      <c r="CV75" s="319"/>
      <c r="CW75" s="319"/>
      <c r="CX75" s="319"/>
      <c r="CY75" s="319"/>
      <c r="CZ75" s="319"/>
      <c r="DA75" s="319"/>
      <c r="DB75" s="319"/>
      <c r="DC75" s="319"/>
      <c r="DD75" s="319"/>
      <c r="DE75" s="319"/>
      <c r="DF75" s="319"/>
      <c r="DG75" s="319"/>
      <c r="DH75" s="319"/>
      <c r="DI75" s="319"/>
      <c r="DJ75" s="319"/>
      <c r="DK75" s="319"/>
      <c r="DL75" s="319"/>
      <c r="DM75" s="319"/>
      <c r="DN75" s="319"/>
      <c r="DO75" s="319"/>
      <c r="DP75" s="319"/>
      <c r="DQ75" s="319"/>
      <c r="DR75" s="319"/>
      <c r="DS75" s="319"/>
      <c r="DT75" s="319"/>
      <c r="DU75" s="319"/>
      <c r="DV75" s="319"/>
      <c r="DW75" s="319"/>
      <c r="DX75" s="319"/>
      <c r="DY75" s="319"/>
      <c r="DZ75" s="319"/>
      <c r="EA75" s="319"/>
      <c r="EB75" s="319"/>
      <c r="EC75" s="319"/>
      <c r="ED75" s="319"/>
      <c r="EE75" s="319"/>
      <c r="EF75" s="319"/>
      <c r="EG75" s="319"/>
      <c r="EH75" s="319"/>
      <c r="EI75" s="319"/>
      <c r="EJ75" s="319"/>
      <c r="EK75" s="319"/>
      <c r="EL75" s="319"/>
      <c r="EM75" s="319"/>
      <c r="EN75" s="319"/>
      <c r="EO75" s="319"/>
      <c r="EP75" s="319"/>
      <c r="EQ75" s="319"/>
      <c r="ER75" s="319"/>
      <c r="ES75" s="319"/>
      <c r="ET75" s="319"/>
      <c r="EU75" s="319"/>
      <c r="EV75" s="319"/>
      <c r="EW75" s="319"/>
      <c r="EX75" s="319"/>
      <c r="EY75" s="319"/>
      <c r="EZ75" s="319"/>
      <c r="FA75" s="319"/>
      <c r="FB75" s="319"/>
      <c r="FC75" s="319"/>
      <c r="FD75" s="319"/>
      <c r="FE75" s="319"/>
      <c r="FF75" s="319"/>
      <c r="FG75" s="319"/>
      <c r="FH75" s="319"/>
      <c r="FI75" s="319"/>
      <c r="FJ75" s="319"/>
      <c r="FK75" s="319"/>
      <c r="FL75" s="319"/>
      <c r="FM75" s="319"/>
      <c r="FN75" s="319"/>
      <c r="FO75" s="319"/>
      <c r="FP75" s="319"/>
      <c r="FQ75" s="319"/>
      <c r="FR75" s="319"/>
      <c r="FS75" s="319"/>
      <c r="FT75" s="319"/>
      <c r="FU75" s="319"/>
      <c r="FV75" s="319"/>
      <c r="FW75" s="319"/>
      <c r="FX75" s="319"/>
      <c r="FY75" s="319"/>
      <c r="FZ75" s="319"/>
      <c r="GA75" s="319"/>
      <c r="GB75" s="319"/>
      <c r="GC75" s="319"/>
      <c r="GD75" s="319"/>
      <c r="GE75" s="319"/>
      <c r="GF75" s="319"/>
      <c r="GG75" s="319"/>
      <c r="GH75" s="319"/>
      <c r="GI75" s="319"/>
      <c r="GJ75" s="319"/>
      <c r="GK75" s="319"/>
      <c r="GL75" s="319"/>
      <c r="GM75" s="319"/>
      <c r="GN75" s="319"/>
      <c r="GO75" s="319"/>
      <c r="GP75" s="319"/>
      <c r="GQ75" s="319"/>
      <c r="GR75" s="319"/>
      <c r="GS75" s="319"/>
      <c r="GT75" s="319"/>
      <c r="GU75" s="319"/>
      <c r="GV75" s="319"/>
      <c r="GW75" s="319"/>
      <c r="GX75" s="319"/>
      <c r="GY75" s="319"/>
      <c r="GZ75" s="319"/>
      <c r="HA75" s="319"/>
      <c r="HB75" s="319"/>
      <c r="HC75" s="319"/>
      <c r="HD75" s="319"/>
      <c r="HE75" s="319"/>
      <c r="HF75" s="319"/>
      <c r="HG75" s="319"/>
      <c r="HH75" s="319"/>
      <c r="HI75" s="319"/>
      <c r="HJ75" s="319"/>
      <c r="HK75" s="319"/>
      <c r="HL75" s="319"/>
      <c r="HM75" s="319"/>
      <c r="HN75" s="319"/>
      <c r="HO75" s="319"/>
      <c r="HP75" s="319"/>
      <c r="HQ75" s="319"/>
      <c r="HR75" s="319"/>
      <c r="HS75" s="319"/>
      <c r="HT75" s="319"/>
      <c r="HU75" s="319"/>
      <c r="HV75" s="319"/>
      <c r="HW75" s="319"/>
      <c r="HX75" s="319"/>
      <c r="HY75" s="319"/>
      <c r="HZ75" s="319"/>
      <c r="IA75" s="319"/>
      <c r="IB75" s="319"/>
      <c r="IC75" s="319"/>
    </row>
    <row r="76" spans="1:237" s="76" customFormat="1" ht="178.5" customHeight="1">
      <c r="A76" s="282">
        <f t="shared" si="2"/>
        <v>71</v>
      </c>
      <c r="B76" s="318" t="s">
        <v>180</v>
      </c>
      <c r="C76" s="289">
        <v>31202</v>
      </c>
      <c r="D76" s="185" t="s">
        <v>89</v>
      </c>
      <c r="E76" s="185" t="s">
        <v>261</v>
      </c>
      <c r="F76" s="78" t="s">
        <v>283</v>
      </c>
      <c r="G76" s="78" t="s">
        <v>192</v>
      </c>
      <c r="H76" s="85">
        <v>32800000</v>
      </c>
      <c r="I76" s="87"/>
      <c r="J76" s="129">
        <f t="shared" si="3"/>
        <v>32800000</v>
      </c>
      <c r="K76" s="87">
        <v>313</v>
      </c>
      <c r="L76" s="77">
        <v>41689</v>
      </c>
      <c r="M76" s="77">
        <v>41691</v>
      </c>
      <c r="N76" s="287">
        <v>42004</v>
      </c>
      <c r="O76" s="109" t="s">
        <v>7</v>
      </c>
      <c r="P76" s="119" t="s">
        <v>247</v>
      </c>
      <c r="Q76" s="118" t="s">
        <v>248</v>
      </c>
      <c r="R76" s="197"/>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c r="BW76" s="319"/>
      <c r="BX76" s="319"/>
      <c r="BY76" s="319"/>
      <c r="BZ76" s="319"/>
      <c r="CA76" s="319"/>
      <c r="CB76" s="319"/>
      <c r="CC76" s="319"/>
      <c r="CD76" s="319"/>
      <c r="CE76" s="319"/>
      <c r="CF76" s="319"/>
      <c r="CG76" s="319"/>
      <c r="CH76" s="319"/>
      <c r="CI76" s="319"/>
      <c r="CJ76" s="319"/>
      <c r="CK76" s="319"/>
      <c r="CL76" s="319"/>
      <c r="CM76" s="319"/>
      <c r="CN76" s="319"/>
      <c r="CO76" s="319"/>
      <c r="CP76" s="319"/>
      <c r="CQ76" s="319"/>
      <c r="CR76" s="319"/>
      <c r="CS76" s="319"/>
      <c r="CT76" s="319"/>
      <c r="CU76" s="319"/>
      <c r="CV76" s="319"/>
      <c r="CW76" s="319"/>
      <c r="CX76" s="319"/>
      <c r="CY76" s="319"/>
      <c r="CZ76" s="319"/>
      <c r="DA76" s="319"/>
      <c r="DB76" s="319"/>
      <c r="DC76" s="319"/>
      <c r="DD76" s="319"/>
      <c r="DE76" s="319"/>
      <c r="DF76" s="319"/>
      <c r="DG76" s="319"/>
      <c r="DH76" s="319"/>
      <c r="DI76" s="319"/>
      <c r="DJ76" s="319"/>
      <c r="DK76" s="319"/>
      <c r="DL76" s="319"/>
      <c r="DM76" s="319"/>
      <c r="DN76" s="319"/>
      <c r="DO76" s="319"/>
      <c r="DP76" s="319"/>
      <c r="DQ76" s="319"/>
      <c r="DR76" s="319"/>
      <c r="DS76" s="319"/>
      <c r="DT76" s="319"/>
      <c r="DU76" s="319"/>
      <c r="DV76" s="319"/>
      <c r="DW76" s="319"/>
      <c r="DX76" s="319"/>
      <c r="DY76" s="319"/>
      <c r="DZ76" s="319"/>
      <c r="EA76" s="319"/>
      <c r="EB76" s="319"/>
      <c r="EC76" s="319"/>
      <c r="ED76" s="319"/>
      <c r="EE76" s="319"/>
      <c r="EF76" s="319"/>
      <c r="EG76" s="319"/>
      <c r="EH76" s="319"/>
      <c r="EI76" s="319"/>
      <c r="EJ76" s="319"/>
      <c r="EK76" s="319"/>
      <c r="EL76" s="319"/>
      <c r="EM76" s="319"/>
      <c r="EN76" s="319"/>
      <c r="EO76" s="319"/>
      <c r="EP76" s="319"/>
      <c r="EQ76" s="319"/>
      <c r="ER76" s="319"/>
      <c r="ES76" s="319"/>
      <c r="ET76" s="319"/>
      <c r="EU76" s="319"/>
      <c r="EV76" s="319"/>
      <c r="EW76" s="319"/>
      <c r="EX76" s="319"/>
      <c r="EY76" s="319"/>
      <c r="EZ76" s="319"/>
      <c r="FA76" s="319"/>
      <c r="FB76" s="319"/>
      <c r="FC76" s="319"/>
      <c r="FD76" s="319"/>
      <c r="FE76" s="319"/>
      <c r="FF76" s="319"/>
      <c r="FG76" s="319"/>
      <c r="FH76" s="319"/>
      <c r="FI76" s="319"/>
      <c r="FJ76" s="319"/>
      <c r="FK76" s="319"/>
      <c r="FL76" s="319"/>
      <c r="FM76" s="319"/>
      <c r="FN76" s="319"/>
      <c r="FO76" s="319"/>
      <c r="FP76" s="319"/>
      <c r="FQ76" s="319"/>
      <c r="FR76" s="319"/>
      <c r="FS76" s="319"/>
      <c r="FT76" s="319"/>
      <c r="FU76" s="319"/>
      <c r="FV76" s="319"/>
      <c r="FW76" s="319"/>
      <c r="FX76" s="319"/>
      <c r="FY76" s="319"/>
      <c r="FZ76" s="319"/>
      <c r="GA76" s="319"/>
      <c r="GB76" s="319"/>
      <c r="GC76" s="319"/>
      <c r="GD76" s="319"/>
      <c r="GE76" s="319"/>
      <c r="GF76" s="319"/>
      <c r="GG76" s="319"/>
      <c r="GH76" s="319"/>
      <c r="GI76" s="319"/>
      <c r="GJ76" s="319"/>
      <c r="GK76" s="319"/>
      <c r="GL76" s="319"/>
      <c r="GM76" s="319"/>
      <c r="GN76" s="319"/>
      <c r="GO76" s="319"/>
      <c r="GP76" s="319"/>
      <c r="GQ76" s="319"/>
      <c r="GR76" s="319"/>
      <c r="GS76" s="319"/>
      <c r="GT76" s="319"/>
      <c r="GU76" s="319"/>
      <c r="GV76" s="319"/>
      <c r="GW76" s="319"/>
      <c r="GX76" s="319"/>
      <c r="GY76" s="319"/>
      <c r="GZ76" s="319"/>
      <c r="HA76" s="319"/>
      <c r="HB76" s="319"/>
      <c r="HC76" s="319"/>
      <c r="HD76" s="319"/>
      <c r="HE76" s="319"/>
      <c r="HF76" s="319"/>
      <c r="HG76" s="319"/>
      <c r="HH76" s="319"/>
      <c r="HI76" s="319"/>
      <c r="HJ76" s="319"/>
      <c r="HK76" s="319"/>
      <c r="HL76" s="319"/>
      <c r="HM76" s="319"/>
      <c r="HN76" s="319"/>
      <c r="HO76" s="319"/>
      <c r="HP76" s="319"/>
      <c r="HQ76" s="319"/>
      <c r="HR76" s="319"/>
      <c r="HS76" s="319"/>
      <c r="HT76" s="319"/>
      <c r="HU76" s="319"/>
      <c r="HV76" s="319"/>
      <c r="HW76" s="319"/>
      <c r="HX76" s="319"/>
      <c r="HY76" s="319"/>
      <c r="HZ76" s="319"/>
      <c r="IA76" s="319"/>
      <c r="IB76" s="319"/>
      <c r="IC76" s="319"/>
    </row>
    <row r="77" spans="1:237" s="76" customFormat="1" ht="84.75" customHeight="1">
      <c r="A77" s="282">
        <f t="shared" si="2"/>
        <v>72</v>
      </c>
      <c r="B77" s="318" t="s">
        <v>180</v>
      </c>
      <c r="C77" s="289">
        <v>31202</v>
      </c>
      <c r="D77" s="185" t="s">
        <v>89</v>
      </c>
      <c r="E77" s="322" t="s">
        <v>212</v>
      </c>
      <c r="F77" s="78" t="s">
        <v>114</v>
      </c>
      <c r="G77" s="78" t="s">
        <v>289</v>
      </c>
      <c r="H77" s="85">
        <v>42000000</v>
      </c>
      <c r="I77" s="87"/>
      <c r="J77" s="129">
        <f t="shared" si="3"/>
        <v>42000000</v>
      </c>
      <c r="K77" s="87">
        <v>365</v>
      </c>
      <c r="L77" s="77">
        <v>41640</v>
      </c>
      <c r="M77" s="77">
        <v>41642</v>
      </c>
      <c r="N77" s="287">
        <v>42007</v>
      </c>
      <c r="O77" s="109" t="s">
        <v>197</v>
      </c>
      <c r="P77" s="119" t="s">
        <v>73</v>
      </c>
      <c r="Q77" s="118" t="s">
        <v>194</v>
      </c>
      <c r="R77" s="197"/>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19"/>
      <c r="BC77" s="319"/>
      <c r="BD77" s="319"/>
      <c r="BE77" s="319"/>
      <c r="BF77" s="319"/>
      <c r="BG77" s="319"/>
      <c r="BH77" s="319"/>
      <c r="BI77" s="319"/>
      <c r="BJ77" s="319"/>
      <c r="BK77" s="319"/>
      <c r="BL77" s="319"/>
      <c r="BM77" s="319"/>
      <c r="BN77" s="319"/>
      <c r="BO77" s="319"/>
      <c r="BP77" s="319"/>
      <c r="BQ77" s="319"/>
      <c r="BR77" s="319"/>
      <c r="BS77" s="319"/>
      <c r="BT77" s="319"/>
      <c r="BU77" s="319"/>
      <c r="BV77" s="319"/>
      <c r="BW77" s="319"/>
      <c r="BX77" s="319"/>
      <c r="BY77" s="319"/>
      <c r="BZ77" s="319"/>
      <c r="CA77" s="319"/>
      <c r="CB77" s="319"/>
      <c r="CC77" s="319"/>
      <c r="CD77" s="319"/>
      <c r="CE77" s="319"/>
      <c r="CF77" s="319"/>
      <c r="CG77" s="319"/>
      <c r="CH77" s="319"/>
      <c r="CI77" s="319"/>
      <c r="CJ77" s="319"/>
      <c r="CK77" s="319"/>
      <c r="CL77" s="319"/>
      <c r="CM77" s="319"/>
      <c r="CN77" s="319"/>
      <c r="CO77" s="319"/>
      <c r="CP77" s="319"/>
      <c r="CQ77" s="319"/>
      <c r="CR77" s="319"/>
      <c r="CS77" s="319"/>
      <c r="CT77" s="319"/>
      <c r="CU77" s="319"/>
      <c r="CV77" s="319"/>
      <c r="CW77" s="319"/>
      <c r="CX77" s="319"/>
      <c r="CY77" s="319"/>
      <c r="CZ77" s="319"/>
      <c r="DA77" s="319"/>
      <c r="DB77" s="319"/>
      <c r="DC77" s="319"/>
      <c r="DD77" s="319"/>
      <c r="DE77" s="319"/>
      <c r="DF77" s="319"/>
      <c r="DG77" s="319"/>
      <c r="DH77" s="319"/>
      <c r="DI77" s="319"/>
      <c r="DJ77" s="319"/>
      <c r="DK77" s="319"/>
      <c r="DL77" s="319"/>
      <c r="DM77" s="319"/>
      <c r="DN77" s="319"/>
      <c r="DO77" s="319"/>
      <c r="DP77" s="319"/>
      <c r="DQ77" s="319"/>
      <c r="DR77" s="319"/>
      <c r="DS77" s="319"/>
      <c r="DT77" s="319"/>
      <c r="DU77" s="319"/>
      <c r="DV77" s="319"/>
      <c r="DW77" s="319"/>
      <c r="DX77" s="319"/>
      <c r="DY77" s="319"/>
      <c r="DZ77" s="319"/>
      <c r="EA77" s="319"/>
      <c r="EB77" s="319"/>
      <c r="EC77" s="319"/>
      <c r="ED77" s="319"/>
      <c r="EE77" s="319"/>
      <c r="EF77" s="319"/>
      <c r="EG77" s="319"/>
      <c r="EH77" s="319"/>
      <c r="EI77" s="319"/>
      <c r="EJ77" s="319"/>
      <c r="EK77" s="319"/>
      <c r="EL77" s="319"/>
      <c r="EM77" s="319"/>
      <c r="EN77" s="319"/>
      <c r="EO77" s="319"/>
      <c r="EP77" s="319"/>
      <c r="EQ77" s="319"/>
      <c r="ER77" s="319"/>
      <c r="ES77" s="319"/>
      <c r="ET77" s="319"/>
      <c r="EU77" s="319"/>
      <c r="EV77" s="319"/>
      <c r="EW77" s="319"/>
      <c r="EX77" s="319"/>
      <c r="EY77" s="319"/>
      <c r="EZ77" s="319"/>
      <c r="FA77" s="319"/>
      <c r="FB77" s="319"/>
      <c r="FC77" s="319"/>
      <c r="FD77" s="319"/>
      <c r="FE77" s="319"/>
      <c r="FF77" s="319"/>
      <c r="FG77" s="319"/>
      <c r="FH77" s="319"/>
      <c r="FI77" s="319"/>
      <c r="FJ77" s="319"/>
      <c r="FK77" s="319"/>
      <c r="FL77" s="319"/>
      <c r="FM77" s="319"/>
      <c r="FN77" s="319"/>
      <c r="FO77" s="319"/>
      <c r="FP77" s="319"/>
      <c r="FQ77" s="319"/>
      <c r="FR77" s="319"/>
      <c r="FS77" s="319"/>
      <c r="FT77" s="319"/>
      <c r="FU77" s="319"/>
      <c r="FV77" s="319"/>
      <c r="FW77" s="319"/>
      <c r="FX77" s="319"/>
      <c r="FY77" s="319"/>
      <c r="FZ77" s="319"/>
      <c r="GA77" s="319"/>
      <c r="GB77" s="319"/>
      <c r="GC77" s="319"/>
      <c r="GD77" s="319"/>
      <c r="GE77" s="319"/>
      <c r="GF77" s="319"/>
      <c r="GG77" s="319"/>
      <c r="GH77" s="319"/>
      <c r="GI77" s="319"/>
      <c r="GJ77" s="319"/>
      <c r="GK77" s="319"/>
      <c r="GL77" s="319"/>
      <c r="GM77" s="319"/>
      <c r="GN77" s="319"/>
      <c r="GO77" s="319"/>
      <c r="GP77" s="319"/>
      <c r="GQ77" s="319"/>
      <c r="GR77" s="319"/>
      <c r="GS77" s="319"/>
      <c r="GT77" s="319"/>
      <c r="GU77" s="319"/>
      <c r="GV77" s="319"/>
      <c r="GW77" s="319"/>
      <c r="GX77" s="319"/>
      <c r="GY77" s="319"/>
      <c r="GZ77" s="319"/>
      <c r="HA77" s="319"/>
      <c r="HB77" s="319"/>
      <c r="HC77" s="319"/>
      <c r="HD77" s="319"/>
      <c r="HE77" s="319"/>
      <c r="HF77" s="319"/>
      <c r="HG77" s="319"/>
      <c r="HH77" s="319"/>
      <c r="HI77" s="319"/>
      <c r="HJ77" s="319"/>
      <c r="HK77" s="319"/>
      <c r="HL77" s="319"/>
      <c r="HM77" s="319"/>
      <c r="HN77" s="319"/>
      <c r="HO77" s="319"/>
      <c r="HP77" s="319"/>
      <c r="HQ77" s="319"/>
      <c r="HR77" s="319"/>
      <c r="HS77" s="319"/>
      <c r="HT77" s="319"/>
      <c r="HU77" s="319"/>
      <c r="HV77" s="319"/>
      <c r="HW77" s="319"/>
      <c r="HX77" s="319"/>
      <c r="HY77" s="319"/>
      <c r="HZ77" s="319"/>
      <c r="IA77" s="319"/>
      <c r="IB77" s="319"/>
      <c r="IC77" s="319"/>
    </row>
    <row r="78" spans="1:237" s="76" customFormat="1" ht="109.5" customHeight="1">
      <c r="A78" s="282">
        <f t="shared" si="2"/>
        <v>73</v>
      </c>
      <c r="B78" s="318" t="s">
        <v>180</v>
      </c>
      <c r="C78" s="289">
        <v>31202</v>
      </c>
      <c r="D78" s="185" t="s">
        <v>89</v>
      </c>
      <c r="E78" s="322" t="s">
        <v>212</v>
      </c>
      <c r="F78" s="78" t="s">
        <v>114</v>
      </c>
      <c r="G78" s="78" t="s">
        <v>289</v>
      </c>
      <c r="H78" s="85">
        <v>45000000</v>
      </c>
      <c r="I78" s="87"/>
      <c r="J78" s="129">
        <f t="shared" si="3"/>
        <v>45000000</v>
      </c>
      <c r="K78" s="87">
        <v>240</v>
      </c>
      <c r="L78" s="77">
        <v>41641</v>
      </c>
      <c r="M78" s="77">
        <v>41643</v>
      </c>
      <c r="N78" s="287">
        <v>41823</v>
      </c>
      <c r="O78" s="109" t="s">
        <v>142</v>
      </c>
      <c r="P78" s="78" t="s">
        <v>494</v>
      </c>
      <c r="Q78" s="118" t="s">
        <v>226</v>
      </c>
      <c r="R78" s="197"/>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19"/>
      <c r="BU78" s="319"/>
      <c r="BV78" s="319"/>
      <c r="BW78" s="319"/>
      <c r="BX78" s="319"/>
      <c r="BY78" s="319"/>
      <c r="BZ78" s="319"/>
      <c r="CA78" s="319"/>
      <c r="CB78" s="319"/>
      <c r="CC78" s="319"/>
      <c r="CD78" s="319"/>
      <c r="CE78" s="319"/>
      <c r="CF78" s="319"/>
      <c r="CG78" s="319"/>
      <c r="CH78" s="319"/>
      <c r="CI78" s="319"/>
      <c r="CJ78" s="319"/>
      <c r="CK78" s="319"/>
      <c r="CL78" s="319"/>
      <c r="CM78" s="319"/>
      <c r="CN78" s="319"/>
      <c r="CO78" s="319"/>
      <c r="CP78" s="319"/>
      <c r="CQ78" s="319"/>
      <c r="CR78" s="319"/>
      <c r="CS78" s="319"/>
      <c r="CT78" s="319"/>
      <c r="CU78" s="319"/>
      <c r="CV78" s="319"/>
      <c r="CW78" s="319"/>
      <c r="CX78" s="319"/>
      <c r="CY78" s="319"/>
      <c r="CZ78" s="319"/>
      <c r="DA78" s="319"/>
      <c r="DB78" s="319"/>
      <c r="DC78" s="319"/>
      <c r="DD78" s="319"/>
      <c r="DE78" s="319"/>
      <c r="DF78" s="319"/>
      <c r="DG78" s="319"/>
      <c r="DH78" s="319"/>
      <c r="DI78" s="319"/>
      <c r="DJ78" s="319"/>
      <c r="DK78" s="319"/>
      <c r="DL78" s="319"/>
      <c r="DM78" s="319"/>
      <c r="DN78" s="319"/>
      <c r="DO78" s="319"/>
      <c r="DP78" s="319"/>
      <c r="DQ78" s="319"/>
      <c r="DR78" s="319"/>
      <c r="DS78" s="319"/>
      <c r="DT78" s="319"/>
      <c r="DU78" s="319"/>
      <c r="DV78" s="319"/>
      <c r="DW78" s="319"/>
      <c r="DX78" s="319"/>
      <c r="DY78" s="319"/>
      <c r="DZ78" s="319"/>
      <c r="EA78" s="319"/>
      <c r="EB78" s="319"/>
      <c r="EC78" s="319"/>
      <c r="ED78" s="319"/>
      <c r="EE78" s="319"/>
      <c r="EF78" s="319"/>
      <c r="EG78" s="319"/>
      <c r="EH78" s="319"/>
      <c r="EI78" s="319"/>
      <c r="EJ78" s="319"/>
      <c r="EK78" s="319"/>
      <c r="EL78" s="319"/>
      <c r="EM78" s="319"/>
      <c r="EN78" s="319"/>
      <c r="EO78" s="319"/>
      <c r="EP78" s="319"/>
      <c r="EQ78" s="319"/>
      <c r="ER78" s="319"/>
      <c r="ES78" s="319"/>
      <c r="ET78" s="319"/>
      <c r="EU78" s="319"/>
      <c r="EV78" s="319"/>
      <c r="EW78" s="319"/>
      <c r="EX78" s="319"/>
      <c r="EY78" s="319"/>
      <c r="EZ78" s="319"/>
      <c r="FA78" s="319"/>
      <c r="FB78" s="319"/>
      <c r="FC78" s="319"/>
      <c r="FD78" s="319"/>
      <c r="FE78" s="319"/>
      <c r="FF78" s="319"/>
      <c r="FG78" s="319"/>
      <c r="FH78" s="319"/>
      <c r="FI78" s="319"/>
      <c r="FJ78" s="319"/>
      <c r="FK78" s="319"/>
      <c r="FL78" s="319"/>
      <c r="FM78" s="319"/>
      <c r="FN78" s="319"/>
      <c r="FO78" s="319"/>
      <c r="FP78" s="319"/>
      <c r="FQ78" s="319"/>
      <c r="FR78" s="319"/>
      <c r="FS78" s="319"/>
      <c r="FT78" s="319"/>
      <c r="FU78" s="319"/>
      <c r="FV78" s="319"/>
      <c r="FW78" s="319"/>
      <c r="FX78" s="319"/>
      <c r="FY78" s="319"/>
      <c r="FZ78" s="319"/>
      <c r="GA78" s="319"/>
      <c r="GB78" s="319"/>
      <c r="GC78" s="319"/>
      <c r="GD78" s="319"/>
      <c r="GE78" s="319"/>
      <c r="GF78" s="319"/>
      <c r="GG78" s="319"/>
      <c r="GH78" s="319"/>
      <c r="GI78" s="319"/>
      <c r="GJ78" s="319"/>
      <c r="GK78" s="319"/>
      <c r="GL78" s="319"/>
      <c r="GM78" s="319"/>
      <c r="GN78" s="319"/>
      <c r="GO78" s="319"/>
      <c r="GP78" s="319"/>
      <c r="GQ78" s="319"/>
      <c r="GR78" s="319"/>
      <c r="GS78" s="319"/>
      <c r="GT78" s="319"/>
      <c r="GU78" s="319"/>
      <c r="GV78" s="319"/>
      <c r="GW78" s="319"/>
      <c r="GX78" s="319"/>
      <c r="GY78" s="319"/>
      <c r="GZ78" s="319"/>
      <c r="HA78" s="319"/>
      <c r="HB78" s="319"/>
      <c r="HC78" s="319"/>
      <c r="HD78" s="319"/>
      <c r="HE78" s="319"/>
      <c r="HF78" s="319"/>
      <c r="HG78" s="319"/>
      <c r="HH78" s="319"/>
      <c r="HI78" s="319"/>
      <c r="HJ78" s="319"/>
      <c r="HK78" s="319"/>
      <c r="HL78" s="319"/>
      <c r="HM78" s="319"/>
      <c r="HN78" s="319"/>
      <c r="HO78" s="319"/>
      <c r="HP78" s="319"/>
      <c r="HQ78" s="319"/>
      <c r="HR78" s="319"/>
      <c r="HS78" s="319"/>
      <c r="HT78" s="319"/>
      <c r="HU78" s="319"/>
      <c r="HV78" s="319"/>
      <c r="HW78" s="319"/>
      <c r="HX78" s="319"/>
      <c r="HY78" s="319"/>
      <c r="HZ78" s="319"/>
      <c r="IA78" s="319"/>
      <c r="IB78" s="319"/>
      <c r="IC78" s="319"/>
    </row>
    <row r="79" spans="1:237" s="76" customFormat="1" ht="89.25" customHeight="1">
      <c r="A79" s="282">
        <f t="shared" si="2"/>
        <v>74</v>
      </c>
      <c r="B79" s="318" t="s">
        <v>180</v>
      </c>
      <c r="C79" s="115">
        <v>31202</v>
      </c>
      <c r="D79" s="185" t="s">
        <v>89</v>
      </c>
      <c r="E79" s="185" t="s">
        <v>261</v>
      </c>
      <c r="F79" s="78" t="s">
        <v>123</v>
      </c>
      <c r="G79" s="78" t="s">
        <v>192</v>
      </c>
      <c r="H79" s="85">
        <v>160000000</v>
      </c>
      <c r="I79" s="191">
        <v>160000000</v>
      </c>
      <c r="J79" s="129">
        <f t="shared" si="3"/>
        <v>0</v>
      </c>
      <c r="K79" s="87">
        <v>365</v>
      </c>
      <c r="L79" s="77">
        <v>41759</v>
      </c>
      <c r="M79" s="77">
        <v>41766</v>
      </c>
      <c r="N79" s="287">
        <v>42130</v>
      </c>
      <c r="O79" s="109" t="s">
        <v>358</v>
      </c>
      <c r="P79" s="119" t="s">
        <v>39</v>
      </c>
      <c r="Q79" s="118" t="s">
        <v>195</v>
      </c>
      <c r="R79" s="197"/>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K79" s="319"/>
      <c r="BL79" s="319"/>
      <c r="BM79" s="319"/>
      <c r="BN79" s="319"/>
      <c r="BO79" s="319"/>
      <c r="BP79" s="319"/>
      <c r="BQ79" s="319"/>
      <c r="BR79" s="319"/>
      <c r="BS79" s="319"/>
      <c r="BT79" s="319"/>
      <c r="BU79" s="319"/>
      <c r="BV79" s="319"/>
      <c r="BW79" s="319"/>
      <c r="BX79" s="319"/>
      <c r="BY79" s="319"/>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19"/>
      <c r="DF79" s="319"/>
      <c r="DG79" s="319"/>
      <c r="DH79" s="319"/>
      <c r="DI79" s="319"/>
      <c r="DJ79" s="319"/>
      <c r="DK79" s="319"/>
      <c r="DL79" s="319"/>
      <c r="DM79" s="319"/>
      <c r="DN79" s="319"/>
      <c r="DO79" s="319"/>
      <c r="DP79" s="319"/>
      <c r="DQ79" s="319"/>
      <c r="DR79" s="319"/>
      <c r="DS79" s="319"/>
      <c r="DT79" s="319"/>
      <c r="DU79" s="319"/>
      <c r="DV79" s="319"/>
      <c r="DW79" s="319"/>
      <c r="DX79" s="319"/>
      <c r="DY79" s="319"/>
      <c r="DZ79" s="319"/>
      <c r="EA79" s="319"/>
      <c r="EB79" s="319"/>
      <c r="EC79" s="319"/>
      <c r="ED79" s="319"/>
      <c r="EE79" s="319"/>
      <c r="EF79" s="319"/>
      <c r="EG79" s="319"/>
      <c r="EH79" s="319"/>
      <c r="EI79" s="319"/>
      <c r="EJ79" s="319"/>
      <c r="EK79" s="319"/>
      <c r="EL79" s="319"/>
      <c r="EM79" s="319"/>
      <c r="EN79" s="319"/>
      <c r="EO79" s="319"/>
      <c r="EP79" s="319"/>
      <c r="EQ79" s="319"/>
      <c r="ER79" s="319"/>
      <c r="ES79" s="319"/>
      <c r="ET79" s="319"/>
      <c r="EU79" s="319"/>
      <c r="EV79" s="319"/>
      <c r="EW79" s="319"/>
      <c r="EX79" s="319"/>
      <c r="EY79" s="319"/>
      <c r="EZ79" s="319"/>
      <c r="FA79" s="319"/>
      <c r="FB79" s="319"/>
      <c r="FC79" s="319"/>
      <c r="FD79" s="319"/>
      <c r="FE79" s="319"/>
      <c r="FF79" s="319"/>
      <c r="FG79" s="319"/>
      <c r="FH79" s="319"/>
      <c r="FI79" s="319"/>
      <c r="FJ79" s="319"/>
      <c r="FK79" s="319"/>
      <c r="FL79" s="319"/>
      <c r="FM79" s="319"/>
      <c r="FN79" s="319"/>
      <c r="FO79" s="319"/>
      <c r="FP79" s="319"/>
      <c r="FQ79" s="319"/>
      <c r="FR79" s="319"/>
      <c r="FS79" s="319"/>
      <c r="FT79" s="319"/>
      <c r="FU79" s="319"/>
      <c r="FV79" s="319"/>
      <c r="FW79" s="319"/>
      <c r="FX79" s="319"/>
      <c r="FY79" s="319"/>
      <c r="FZ79" s="319"/>
      <c r="GA79" s="319"/>
      <c r="GB79" s="319"/>
      <c r="GC79" s="319"/>
      <c r="GD79" s="319"/>
      <c r="GE79" s="319"/>
      <c r="GF79" s="319"/>
      <c r="GG79" s="319"/>
      <c r="GH79" s="319"/>
      <c r="GI79" s="319"/>
      <c r="GJ79" s="319"/>
      <c r="GK79" s="319"/>
      <c r="GL79" s="319"/>
      <c r="GM79" s="319"/>
      <c r="GN79" s="319"/>
      <c r="GO79" s="319"/>
      <c r="GP79" s="319"/>
      <c r="GQ79" s="319"/>
      <c r="GR79" s="319"/>
      <c r="GS79" s="319"/>
      <c r="GT79" s="319"/>
      <c r="GU79" s="319"/>
      <c r="GV79" s="319"/>
      <c r="GW79" s="319"/>
      <c r="GX79" s="319"/>
      <c r="GY79" s="319"/>
      <c r="GZ79" s="319"/>
      <c r="HA79" s="319"/>
      <c r="HB79" s="319"/>
      <c r="HC79" s="319"/>
      <c r="HD79" s="319"/>
      <c r="HE79" s="319"/>
      <c r="HF79" s="319"/>
      <c r="HG79" s="319"/>
      <c r="HH79" s="319"/>
      <c r="HI79" s="319"/>
      <c r="HJ79" s="319"/>
      <c r="HK79" s="319"/>
      <c r="HL79" s="319"/>
      <c r="HM79" s="319"/>
      <c r="HN79" s="319"/>
      <c r="HO79" s="319"/>
      <c r="HP79" s="319"/>
      <c r="HQ79" s="319"/>
      <c r="HR79" s="319"/>
      <c r="HS79" s="319"/>
      <c r="HT79" s="319"/>
      <c r="HU79" s="319"/>
      <c r="HV79" s="319"/>
      <c r="HW79" s="319"/>
      <c r="HX79" s="319"/>
      <c r="HY79" s="319"/>
      <c r="HZ79" s="319"/>
      <c r="IA79" s="319"/>
      <c r="IB79" s="319"/>
      <c r="IC79" s="319"/>
    </row>
    <row r="80" spans="1:237" s="76" customFormat="1" ht="89.25" customHeight="1">
      <c r="A80" s="282">
        <f t="shared" si="2"/>
        <v>75</v>
      </c>
      <c r="B80" s="318" t="s">
        <v>180</v>
      </c>
      <c r="C80" s="115">
        <v>31203</v>
      </c>
      <c r="D80" s="185" t="s">
        <v>169</v>
      </c>
      <c r="E80" s="185" t="s">
        <v>84</v>
      </c>
      <c r="F80" s="78" t="s">
        <v>123</v>
      </c>
      <c r="G80" s="78" t="s">
        <v>192</v>
      </c>
      <c r="H80" s="85">
        <v>2000000</v>
      </c>
      <c r="I80" s="191">
        <v>2000000</v>
      </c>
      <c r="J80" s="129">
        <f t="shared" si="3"/>
        <v>0</v>
      </c>
      <c r="K80" s="87">
        <v>365</v>
      </c>
      <c r="L80" s="77">
        <v>41759</v>
      </c>
      <c r="M80" s="77">
        <v>41766</v>
      </c>
      <c r="N80" s="287">
        <v>42130</v>
      </c>
      <c r="O80" s="109" t="s">
        <v>358</v>
      </c>
      <c r="P80" s="119" t="s">
        <v>39</v>
      </c>
      <c r="Q80" s="118" t="s">
        <v>482</v>
      </c>
      <c r="R80" s="197"/>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319"/>
      <c r="BQ80" s="319"/>
      <c r="BR80" s="319"/>
      <c r="BS80" s="319"/>
      <c r="BT80" s="319"/>
      <c r="BU80" s="319"/>
      <c r="BV80" s="319"/>
      <c r="BW80" s="319"/>
      <c r="BX80" s="319"/>
      <c r="BY80" s="319"/>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19"/>
      <c r="DF80" s="319"/>
      <c r="DG80" s="319"/>
      <c r="DH80" s="319"/>
      <c r="DI80" s="319"/>
      <c r="DJ80" s="319"/>
      <c r="DK80" s="319"/>
      <c r="DL80" s="319"/>
      <c r="DM80" s="319"/>
      <c r="DN80" s="319"/>
      <c r="DO80" s="319"/>
      <c r="DP80" s="319"/>
      <c r="DQ80" s="319"/>
      <c r="DR80" s="319"/>
      <c r="DS80" s="319"/>
      <c r="DT80" s="319"/>
      <c r="DU80" s="319"/>
      <c r="DV80" s="319"/>
      <c r="DW80" s="319"/>
      <c r="DX80" s="319"/>
      <c r="DY80" s="319"/>
      <c r="DZ80" s="319"/>
      <c r="EA80" s="319"/>
      <c r="EB80" s="319"/>
      <c r="EC80" s="319"/>
      <c r="ED80" s="319"/>
      <c r="EE80" s="319"/>
      <c r="EF80" s="319"/>
      <c r="EG80" s="319"/>
      <c r="EH80" s="319"/>
      <c r="EI80" s="319"/>
      <c r="EJ80" s="319"/>
      <c r="EK80" s="319"/>
      <c r="EL80" s="319"/>
      <c r="EM80" s="319"/>
      <c r="EN80" s="319"/>
      <c r="EO80" s="319"/>
      <c r="EP80" s="319"/>
      <c r="EQ80" s="319"/>
      <c r="ER80" s="319"/>
      <c r="ES80" s="319"/>
      <c r="ET80" s="319"/>
      <c r="EU80" s="319"/>
      <c r="EV80" s="319"/>
      <c r="EW80" s="319"/>
      <c r="EX80" s="319"/>
      <c r="EY80" s="319"/>
      <c r="EZ80" s="319"/>
      <c r="FA80" s="319"/>
      <c r="FB80" s="319"/>
      <c r="FC80" s="319"/>
      <c r="FD80" s="319"/>
      <c r="FE80" s="319"/>
      <c r="FF80" s="319"/>
      <c r="FG80" s="319"/>
      <c r="FH80" s="319"/>
      <c r="FI80" s="319"/>
      <c r="FJ80" s="319"/>
      <c r="FK80" s="319"/>
      <c r="FL80" s="319"/>
      <c r="FM80" s="319"/>
      <c r="FN80" s="319"/>
      <c r="FO80" s="319"/>
      <c r="FP80" s="319"/>
      <c r="FQ80" s="319"/>
      <c r="FR80" s="319"/>
      <c r="FS80" s="319"/>
      <c r="FT80" s="319"/>
      <c r="FU80" s="319"/>
      <c r="FV80" s="319"/>
      <c r="FW80" s="319"/>
      <c r="FX80" s="319"/>
      <c r="FY80" s="319"/>
      <c r="FZ80" s="319"/>
      <c r="GA80" s="319"/>
      <c r="GB80" s="319"/>
      <c r="GC80" s="319"/>
      <c r="GD80" s="319"/>
      <c r="GE80" s="319"/>
      <c r="GF80" s="319"/>
      <c r="GG80" s="319"/>
      <c r="GH80" s="319"/>
      <c r="GI80" s="319"/>
      <c r="GJ80" s="319"/>
      <c r="GK80" s="319"/>
      <c r="GL80" s="319"/>
      <c r="GM80" s="319"/>
      <c r="GN80" s="319"/>
      <c r="GO80" s="319"/>
      <c r="GP80" s="319"/>
      <c r="GQ80" s="319"/>
      <c r="GR80" s="319"/>
      <c r="GS80" s="319"/>
      <c r="GT80" s="319"/>
      <c r="GU80" s="319"/>
      <c r="GV80" s="319"/>
      <c r="GW80" s="319"/>
      <c r="GX80" s="319"/>
      <c r="GY80" s="319"/>
      <c r="GZ80" s="319"/>
      <c r="HA80" s="319"/>
      <c r="HB80" s="319"/>
      <c r="HC80" s="319"/>
      <c r="HD80" s="319"/>
      <c r="HE80" s="319"/>
      <c r="HF80" s="319"/>
      <c r="HG80" s="319"/>
      <c r="HH80" s="319"/>
      <c r="HI80" s="319"/>
      <c r="HJ80" s="319"/>
      <c r="HK80" s="319"/>
      <c r="HL80" s="319"/>
      <c r="HM80" s="319"/>
      <c r="HN80" s="319"/>
      <c r="HO80" s="319"/>
      <c r="HP80" s="319"/>
      <c r="HQ80" s="319"/>
      <c r="HR80" s="319"/>
      <c r="HS80" s="319"/>
      <c r="HT80" s="319"/>
      <c r="HU80" s="319"/>
      <c r="HV80" s="319"/>
      <c r="HW80" s="319"/>
      <c r="HX80" s="319"/>
      <c r="HY80" s="319"/>
      <c r="HZ80" s="319"/>
      <c r="IA80" s="319"/>
      <c r="IB80" s="319"/>
      <c r="IC80" s="319"/>
    </row>
    <row r="81" spans="1:237" s="76" customFormat="1" ht="66.75" customHeight="1">
      <c r="A81" s="282">
        <f t="shared" si="2"/>
        <v>76</v>
      </c>
      <c r="B81" s="318" t="s">
        <v>180</v>
      </c>
      <c r="C81" s="115">
        <v>31202</v>
      </c>
      <c r="D81" s="185" t="s">
        <v>89</v>
      </c>
      <c r="E81" s="185" t="s">
        <v>261</v>
      </c>
      <c r="F81" s="78" t="s">
        <v>120</v>
      </c>
      <c r="G81" s="78" t="s">
        <v>192</v>
      </c>
      <c r="H81" s="151">
        <v>8467346</v>
      </c>
      <c r="I81" s="163">
        <v>7720000</v>
      </c>
      <c r="J81" s="129">
        <f t="shared" si="3"/>
        <v>747346</v>
      </c>
      <c r="K81" s="87">
        <v>240</v>
      </c>
      <c r="L81" s="77">
        <v>41782</v>
      </c>
      <c r="M81" s="77">
        <v>41794</v>
      </c>
      <c r="N81" s="287">
        <v>42038</v>
      </c>
      <c r="O81" s="109" t="s">
        <v>183</v>
      </c>
      <c r="P81" s="119" t="s">
        <v>300</v>
      </c>
      <c r="Q81" s="118" t="s">
        <v>196</v>
      </c>
      <c r="R81" s="197"/>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c r="CO81" s="319"/>
      <c r="CP81" s="319"/>
      <c r="CQ81" s="319"/>
      <c r="CR81" s="319"/>
      <c r="CS81" s="319"/>
      <c r="CT81" s="319"/>
      <c r="CU81" s="319"/>
      <c r="CV81" s="319"/>
      <c r="CW81" s="319"/>
      <c r="CX81" s="319"/>
      <c r="CY81" s="319"/>
      <c r="CZ81" s="319"/>
      <c r="DA81" s="319"/>
      <c r="DB81" s="319"/>
      <c r="DC81" s="319"/>
      <c r="DD81" s="319"/>
      <c r="DE81" s="319"/>
      <c r="DF81" s="319"/>
      <c r="DG81" s="319"/>
      <c r="DH81" s="319"/>
      <c r="DI81" s="319"/>
      <c r="DJ81" s="319"/>
      <c r="DK81" s="319"/>
      <c r="DL81" s="319"/>
      <c r="DM81" s="319"/>
      <c r="DN81" s="319"/>
      <c r="DO81" s="319"/>
      <c r="DP81" s="319"/>
      <c r="DQ81" s="319"/>
      <c r="DR81" s="319"/>
      <c r="DS81" s="319"/>
      <c r="DT81" s="319"/>
      <c r="DU81" s="319"/>
      <c r="DV81" s="319"/>
      <c r="DW81" s="319"/>
      <c r="DX81" s="319"/>
      <c r="DY81" s="319"/>
      <c r="DZ81" s="319"/>
      <c r="EA81" s="319"/>
      <c r="EB81" s="319"/>
      <c r="EC81" s="319"/>
      <c r="ED81" s="319"/>
      <c r="EE81" s="319"/>
      <c r="EF81" s="319"/>
      <c r="EG81" s="319"/>
      <c r="EH81" s="319"/>
      <c r="EI81" s="319"/>
      <c r="EJ81" s="319"/>
      <c r="EK81" s="319"/>
      <c r="EL81" s="319"/>
      <c r="EM81" s="319"/>
      <c r="EN81" s="319"/>
      <c r="EO81" s="319"/>
      <c r="EP81" s="319"/>
      <c r="EQ81" s="319"/>
      <c r="ER81" s="319"/>
      <c r="ES81" s="319"/>
      <c r="ET81" s="319"/>
      <c r="EU81" s="319"/>
      <c r="EV81" s="319"/>
      <c r="EW81" s="319"/>
      <c r="EX81" s="319"/>
      <c r="EY81" s="319"/>
      <c r="EZ81" s="319"/>
      <c r="FA81" s="319"/>
      <c r="FB81" s="319"/>
      <c r="FC81" s="319"/>
      <c r="FD81" s="319"/>
      <c r="FE81" s="319"/>
      <c r="FF81" s="319"/>
      <c r="FG81" s="319"/>
      <c r="FH81" s="319"/>
      <c r="FI81" s="319"/>
      <c r="FJ81" s="319"/>
      <c r="FK81" s="319"/>
      <c r="FL81" s="319"/>
      <c r="FM81" s="319"/>
      <c r="FN81" s="319"/>
      <c r="FO81" s="319"/>
      <c r="FP81" s="319"/>
      <c r="FQ81" s="319"/>
      <c r="FR81" s="319"/>
      <c r="FS81" s="319"/>
      <c r="FT81" s="319"/>
      <c r="FU81" s="319"/>
      <c r="FV81" s="319"/>
      <c r="FW81" s="319"/>
      <c r="FX81" s="319"/>
      <c r="FY81" s="319"/>
      <c r="FZ81" s="319"/>
      <c r="GA81" s="319"/>
      <c r="GB81" s="319"/>
      <c r="GC81" s="319"/>
      <c r="GD81" s="319"/>
      <c r="GE81" s="319"/>
      <c r="GF81" s="319"/>
      <c r="GG81" s="319"/>
      <c r="GH81" s="319"/>
      <c r="GI81" s="319"/>
      <c r="GJ81" s="319"/>
      <c r="GK81" s="319"/>
      <c r="GL81" s="319"/>
      <c r="GM81" s="319"/>
      <c r="GN81" s="319"/>
      <c r="GO81" s="319"/>
      <c r="GP81" s="319"/>
      <c r="GQ81" s="319"/>
      <c r="GR81" s="319"/>
      <c r="GS81" s="319"/>
      <c r="GT81" s="319"/>
      <c r="GU81" s="319"/>
      <c r="GV81" s="319"/>
      <c r="GW81" s="319"/>
      <c r="GX81" s="319"/>
      <c r="GY81" s="319"/>
      <c r="GZ81" s="319"/>
      <c r="HA81" s="319"/>
      <c r="HB81" s="319"/>
      <c r="HC81" s="319"/>
      <c r="HD81" s="319"/>
      <c r="HE81" s="319"/>
      <c r="HF81" s="319"/>
      <c r="HG81" s="319"/>
      <c r="HH81" s="319"/>
      <c r="HI81" s="319"/>
      <c r="HJ81" s="319"/>
      <c r="HK81" s="319"/>
      <c r="HL81" s="319"/>
      <c r="HM81" s="319"/>
      <c r="HN81" s="319"/>
      <c r="HO81" s="319"/>
      <c r="HP81" s="319"/>
      <c r="HQ81" s="319"/>
      <c r="HR81" s="319"/>
      <c r="HS81" s="319"/>
      <c r="HT81" s="319"/>
      <c r="HU81" s="319"/>
      <c r="HV81" s="319"/>
      <c r="HW81" s="319"/>
      <c r="HX81" s="319"/>
      <c r="HY81" s="319"/>
      <c r="HZ81" s="319"/>
      <c r="IA81" s="319"/>
      <c r="IB81" s="319"/>
      <c r="IC81" s="319"/>
    </row>
    <row r="82" spans="1:237" s="76" customFormat="1" ht="221.25" customHeight="1" thickBot="1">
      <c r="A82" s="282">
        <f t="shared" si="2"/>
        <v>77</v>
      </c>
      <c r="B82" s="318" t="s">
        <v>180</v>
      </c>
      <c r="C82" s="115">
        <v>31102</v>
      </c>
      <c r="D82" s="185" t="s">
        <v>292</v>
      </c>
      <c r="E82" s="185" t="s">
        <v>88</v>
      </c>
      <c r="F82" s="78" t="s">
        <v>67</v>
      </c>
      <c r="G82" s="185" t="s">
        <v>240</v>
      </c>
      <c r="H82" s="85">
        <v>139819444</v>
      </c>
      <c r="I82" s="129"/>
      <c r="J82" s="129">
        <f t="shared" si="3"/>
        <v>139819444</v>
      </c>
      <c r="K82" s="129">
        <v>90</v>
      </c>
      <c r="L82" s="77">
        <v>41800</v>
      </c>
      <c r="M82" s="77">
        <v>41806</v>
      </c>
      <c r="N82" s="77">
        <v>41896</v>
      </c>
      <c r="O82" s="108" t="s">
        <v>299</v>
      </c>
      <c r="P82" s="119" t="s">
        <v>395</v>
      </c>
      <c r="Q82" s="118" t="s">
        <v>323</v>
      </c>
      <c r="R82" s="197"/>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c r="CO82" s="319"/>
      <c r="CP82" s="319"/>
      <c r="CQ82" s="319"/>
      <c r="CR82" s="319"/>
      <c r="CS82" s="319"/>
      <c r="CT82" s="319"/>
      <c r="CU82" s="319"/>
      <c r="CV82" s="319"/>
      <c r="CW82" s="319"/>
      <c r="CX82" s="319"/>
      <c r="CY82" s="319"/>
      <c r="CZ82" s="319"/>
      <c r="DA82" s="319"/>
      <c r="DB82" s="319"/>
      <c r="DC82" s="319"/>
      <c r="DD82" s="319"/>
      <c r="DE82" s="319"/>
      <c r="DF82" s="319"/>
      <c r="DG82" s="319"/>
      <c r="DH82" s="319"/>
      <c r="DI82" s="319"/>
      <c r="DJ82" s="319"/>
      <c r="DK82" s="319"/>
      <c r="DL82" s="319"/>
      <c r="DM82" s="319"/>
      <c r="DN82" s="319"/>
      <c r="DO82" s="319"/>
      <c r="DP82" s="319"/>
      <c r="DQ82" s="319"/>
      <c r="DR82" s="319"/>
      <c r="DS82" s="319"/>
      <c r="DT82" s="319"/>
      <c r="DU82" s="319"/>
      <c r="DV82" s="319"/>
      <c r="DW82" s="319"/>
      <c r="DX82" s="319"/>
      <c r="DY82" s="319"/>
      <c r="DZ82" s="319"/>
      <c r="EA82" s="319"/>
      <c r="EB82" s="319"/>
      <c r="EC82" s="319"/>
      <c r="ED82" s="319"/>
      <c r="EE82" s="319"/>
      <c r="EF82" s="319"/>
      <c r="EG82" s="319"/>
      <c r="EH82" s="319"/>
      <c r="EI82" s="319"/>
      <c r="EJ82" s="319"/>
      <c r="EK82" s="319"/>
      <c r="EL82" s="319"/>
      <c r="EM82" s="319"/>
      <c r="EN82" s="319"/>
      <c r="EO82" s="319"/>
      <c r="EP82" s="319"/>
      <c r="EQ82" s="319"/>
      <c r="ER82" s="319"/>
      <c r="ES82" s="319"/>
      <c r="ET82" s="319"/>
      <c r="EU82" s="319"/>
      <c r="EV82" s="319"/>
      <c r="EW82" s="319"/>
      <c r="EX82" s="319"/>
      <c r="EY82" s="319"/>
      <c r="EZ82" s="319"/>
      <c r="FA82" s="319"/>
      <c r="FB82" s="319"/>
      <c r="FC82" s="319"/>
      <c r="FD82" s="319"/>
      <c r="FE82" s="319"/>
      <c r="FF82" s="319"/>
      <c r="FG82" s="319"/>
      <c r="FH82" s="319"/>
      <c r="FI82" s="319"/>
      <c r="FJ82" s="319"/>
      <c r="FK82" s="319"/>
      <c r="FL82" s="319"/>
      <c r="FM82" s="319"/>
      <c r="FN82" s="319"/>
      <c r="FO82" s="319"/>
      <c r="FP82" s="319"/>
      <c r="FQ82" s="319"/>
      <c r="FR82" s="319"/>
      <c r="FS82" s="319"/>
      <c r="FT82" s="319"/>
      <c r="FU82" s="319"/>
      <c r="FV82" s="319"/>
      <c r="FW82" s="319"/>
      <c r="FX82" s="319"/>
      <c r="FY82" s="319"/>
      <c r="FZ82" s="319"/>
      <c r="GA82" s="319"/>
      <c r="GB82" s="319"/>
      <c r="GC82" s="319"/>
      <c r="GD82" s="319"/>
      <c r="GE82" s="319"/>
      <c r="GF82" s="319"/>
      <c r="GG82" s="319"/>
      <c r="GH82" s="319"/>
      <c r="GI82" s="319"/>
      <c r="GJ82" s="319"/>
      <c r="GK82" s="319"/>
      <c r="GL82" s="319"/>
      <c r="GM82" s="319"/>
      <c r="GN82" s="319"/>
      <c r="GO82" s="319"/>
      <c r="GP82" s="319"/>
      <c r="GQ82" s="319"/>
      <c r="GR82" s="319"/>
      <c r="GS82" s="319"/>
      <c r="GT82" s="319"/>
      <c r="GU82" s="319"/>
      <c r="GV82" s="319"/>
      <c r="GW82" s="319"/>
      <c r="GX82" s="319"/>
      <c r="GY82" s="319"/>
      <c r="GZ82" s="319"/>
      <c r="HA82" s="319"/>
      <c r="HB82" s="319"/>
      <c r="HC82" s="319"/>
      <c r="HD82" s="319"/>
      <c r="HE82" s="319"/>
      <c r="HF82" s="319"/>
      <c r="HG82" s="319"/>
      <c r="HH82" s="319"/>
      <c r="HI82" s="319"/>
      <c r="HJ82" s="319"/>
      <c r="HK82" s="319"/>
      <c r="HL82" s="319"/>
      <c r="HM82" s="319"/>
      <c r="HN82" s="319"/>
      <c r="HO82" s="319"/>
      <c r="HP82" s="319"/>
      <c r="HQ82" s="319"/>
      <c r="HR82" s="319"/>
      <c r="HS82" s="319"/>
      <c r="HT82" s="319"/>
      <c r="HU82" s="319"/>
      <c r="HV82" s="319"/>
      <c r="HW82" s="319"/>
      <c r="HX82" s="319"/>
      <c r="HY82" s="319"/>
      <c r="HZ82" s="319"/>
      <c r="IA82" s="319"/>
      <c r="IB82" s="319"/>
      <c r="IC82" s="319"/>
    </row>
    <row r="83" spans="1:237" s="76" customFormat="1" ht="69.75" customHeight="1">
      <c r="A83" s="282">
        <f t="shared" si="2"/>
        <v>78</v>
      </c>
      <c r="B83" s="119" t="s">
        <v>225</v>
      </c>
      <c r="C83" s="115">
        <v>33</v>
      </c>
      <c r="D83" s="187" t="s">
        <v>290</v>
      </c>
      <c r="E83" s="78" t="s">
        <v>291</v>
      </c>
      <c r="F83" s="78" t="s">
        <v>123</v>
      </c>
      <c r="G83" s="78" t="s">
        <v>49</v>
      </c>
      <c r="H83" s="138">
        <v>20000000</v>
      </c>
      <c r="I83" s="87"/>
      <c r="J83" s="129">
        <f t="shared" si="3"/>
        <v>20000000</v>
      </c>
      <c r="K83" s="87">
        <v>90</v>
      </c>
      <c r="L83" s="77">
        <v>41687</v>
      </c>
      <c r="M83" s="77">
        <v>41691</v>
      </c>
      <c r="N83" s="77">
        <v>41781</v>
      </c>
      <c r="O83" s="109" t="s">
        <v>108</v>
      </c>
      <c r="P83" s="329" t="s">
        <v>528</v>
      </c>
      <c r="Q83" s="329" t="s">
        <v>557</v>
      </c>
      <c r="R83" s="197"/>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19"/>
      <c r="DE83" s="319"/>
      <c r="DF83" s="319"/>
      <c r="DG83" s="319"/>
      <c r="DH83" s="319"/>
      <c r="DI83" s="319"/>
      <c r="DJ83" s="319"/>
      <c r="DK83" s="319"/>
      <c r="DL83" s="319"/>
      <c r="DM83" s="319"/>
      <c r="DN83" s="319"/>
      <c r="DO83" s="319"/>
      <c r="DP83" s="319"/>
      <c r="DQ83" s="319"/>
      <c r="DR83" s="319"/>
      <c r="DS83" s="319"/>
      <c r="DT83" s="319"/>
      <c r="DU83" s="319"/>
      <c r="DV83" s="319"/>
      <c r="DW83" s="319"/>
      <c r="DX83" s="319"/>
      <c r="DY83" s="319"/>
      <c r="DZ83" s="319"/>
      <c r="EA83" s="319"/>
      <c r="EB83" s="319"/>
      <c r="EC83" s="319"/>
      <c r="ED83" s="319"/>
      <c r="EE83" s="319"/>
      <c r="EF83" s="319"/>
      <c r="EG83" s="319"/>
      <c r="EH83" s="319"/>
      <c r="EI83" s="319"/>
      <c r="EJ83" s="319"/>
      <c r="EK83" s="319"/>
      <c r="EL83" s="319"/>
      <c r="EM83" s="319"/>
      <c r="EN83" s="319"/>
      <c r="EO83" s="319"/>
      <c r="EP83" s="319"/>
      <c r="EQ83" s="319"/>
      <c r="ER83" s="319"/>
      <c r="ES83" s="319"/>
      <c r="ET83" s="319"/>
      <c r="EU83" s="319"/>
      <c r="EV83" s="319"/>
      <c r="EW83" s="319"/>
      <c r="EX83" s="319"/>
      <c r="EY83" s="319"/>
      <c r="EZ83" s="319"/>
      <c r="FA83" s="319"/>
      <c r="FB83" s="319"/>
      <c r="FC83" s="319"/>
      <c r="FD83" s="319"/>
      <c r="FE83" s="319"/>
      <c r="FF83" s="319"/>
      <c r="FG83" s="319"/>
      <c r="FH83" s="319"/>
      <c r="FI83" s="319"/>
      <c r="FJ83" s="319"/>
      <c r="FK83" s="319"/>
      <c r="FL83" s="319"/>
      <c r="FM83" s="319"/>
      <c r="FN83" s="319"/>
      <c r="FO83" s="319"/>
      <c r="FP83" s="319"/>
      <c r="FQ83" s="319"/>
      <c r="FR83" s="319"/>
      <c r="FS83" s="319"/>
      <c r="FT83" s="319"/>
      <c r="FU83" s="319"/>
      <c r="FV83" s="319"/>
      <c r="FW83" s="319"/>
      <c r="FX83" s="319"/>
      <c r="FY83" s="319"/>
      <c r="FZ83" s="319"/>
      <c r="GA83" s="319"/>
      <c r="GB83" s="319"/>
      <c r="GC83" s="319"/>
      <c r="GD83" s="319"/>
      <c r="GE83" s="319"/>
      <c r="GF83" s="319"/>
      <c r="GG83" s="319"/>
      <c r="GH83" s="319"/>
      <c r="GI83" s="319"/>
      <c r="GJ83" s="319"/>
      <c r="GK83" s="319"/>
      <c r="GL83" s="319"/>
      <c r="GM83" s="319"/>
      <c r="GN83" s="319"/>
      <c r="GO83" s="319"/>
      <c r="GP83" s="319"/>
      <c r="GQ83" s="319"/>
      <c r="GR83" s="319"/>
      <c r="GS83" s="319"/>
      <c r="GT83" s="319"/>
      <c r="GU83" s="319"/>
      <c r="GV83" s="319"/>
      <c r="GW83" s="319"/>
      <c r="GX83" s="319"/>
      <c r="GY83" s="319"/>
      <c r="GZ83" s="319"/>
      <c r="HA83" s="319"/>
      <c r="HB83" s="319"/>
      <c r="HC83" s="319"/>
      <c r="HD83" s="319"/>
      <c r="HE83" s="319"/>
      <c r="HF83" s="319"/>
      <c r="HG83" s="319"/>
      <c r="HH83" s="319"/>
      <c r="HI83" s="319"/>
      <c r="HJ83" s="319"/>
      <c r="HK83" s="319"/>
      <c r="HL83" s="319"/>
      <c r="HM83" s="319"/>
      <c r="HN83" s="319"/>
      <c r="HO83" s="319"/>
      <c r="HP83" s="319"/>
      <c r="HQ83" s="319"/>
      <c r="HR83" s="319"/>
      <c r="HS83" s="319"/>
      <c r="HT83" s="319"/>
      <c r="HU83" s="319"/>
      <c r="HV83" s="319"/>
      <c r="HW83" s="319"/>
      <c r="HX83" s="319"/>
      <c r="HY83" s="319"/>
      <c r="HZ83" s="319"/>
      <c r="IA83" s="319"/>
      <c r="IB83" s="319"/>
      <c r="IC83" s="319"/>
    </row>
    <row r="84" spans="1:237" s="76" customFormat="1" ht="84.75" customHeight="1">
      <c r="A84" s="282">
        <f t="shared" si="2"/>
        <v>79</v>
      </c>
      <c r="B84" s="119" t="s">
        <v>225</v>
      </c>
      <c r="C84" s="115">
        <v>33</v>
      </c>
      <c r="D84" s="187" t="s">
        <v>290</v>
      </c>
      <c r="E84" s="78" t="s">
        <v>291</v>
      </c>
      <c r="F84" s="78" t="s">
        <v>123</v>
      </c>
      <c r="G84" s="78" t="s">
        <v>49</v>
      </c>
      <c r="H84" s="85">
        <v>300000000</v>
      </c>
      <c r="I84" s="87"/>
      <c r="J84" s="129">
        <f t="shared" si="3"/>
        <v>300000000</v>
      </c>
      <c r="K84" s="87">
        <v>90</v>
      </c>
      <c r="L84" s="77">
        <v>41687</v>
      </c>
      <c r="M84" s="77">
        <v>41691</v>
      </c>
      <c r="N84" s="77">
        <v>41781</v>
      </c>
      <c r="O84" s="109" t="s">
        <v>278</v>
      </c>
      <c r="P84" s="119" t="s">
        <v>529</v>
      </c>
      <c r="Q84" s="119" t="s">
        <v>558</v>
      </c>
      <c r="R84" s="197"/>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19"/>
      <c r="BR84" s="319"/>
      <c r="BS84" s="319"/>
      <c r="BT84" s="319"/>
      <c r="BU84" s="319"/>
      <c r="BV84" s="319"/>
      <c r="BW84" s="319"/>
      <c r="BX84" s="319"/>
      <c r="BY84" s="319"/>
      <c r="BZ84" s="319"/>
      <c r="CA84" s="319"/>
      <c r="CB84" s="319"/>
      <c r="CC84" s="319"/>
      <c r="CD84" s="319"/>
      <c r="CE84" s="319"/>
      <c r="CF84" s="319"/>
      <c r="CG84" s="319"/>
      <c r="CH84" s="319"/>
      <c r="CI84" s="319"/>
      <c r="CJ84" s="319"/>
      <c r="CK84" s="319"/>
      <c r="CL84" s="319"/>
      <c r="CM84" s="319"/>
      <c r="CN84" s="319"/>
      <c r="CO84" s="319"/>
      <c r="CP84" s="319"/>
      <c r="CQ84" s="319"/>
      <c r="CR84" s="319"/>
      <c r="CS84" s="319"/>
      <c r="CT84" s="319"/>
      <c r="CU84" s="319"/>
      <c r="CV84" s="319"/>
      <c r="CW84" s="319"/>
      <c r="CX84" s="319"/>
      <c r="CY84" s="319"/>
      <c r="CZ84" s="319"/>
      <c r="DA84" s="319"/>
      <c r="DB84" s="319"/>
      <c r="DC84" s="319"/>
      <c r="DD84" s="319"/>
      <c r="DE84" s="319"/>
      <c r="DF84" s="319"/>
      <c r="DG84" s="319"/>
      <c r="DH84" s="319"/>
      <c r="DI84" s="319"/>
      <c r="DJ84" s="319"/>
      <c r="DK84" s="319"/>
      <c r="DL84" s="319"/>
      <c r="DM84" s="319"/>
      <c r="DN84" s="319"/>
      <c r="DO84" s="319"/>
      <c r="DP84" s="319"/>
      <c r="DQ84" s="319"/>
      <c r="DR84" s="319"/>
      <c r="DS84" s="319"/>
      <c r="DT84" s="319"/>
      <c r="DU84" s="319"/>
      <c r="DV84" s="319"/>
      <c r="DW84" s="319"/>
      <c r="DX84" s="319"/>
      <c r="DY84" s="319"/>
      <c r="DZ84" s="319"/>
      <c r="EA84" s="319"/>
      <c r="EB84" s="319"/>
      <c r="EC84" s="319"/>
      <c r="ED84" s="319"/>
      <c r="EE84" s="319"/>
      <c r="EF84" s="319"/>
      <c r="EG84" s="319"/>
      <c r="EH84" s="319"/>
      <c r="EI84" s="319"/>
      <c r="EJ84" s="319"/>
      <c r="EK84" s="319"/>
      <c r="EL84" s="319"/>
      <c r="EM84" s="319"/>
      <c r="EN84" s="319"/>
      <c r="EO84" s="319"/>
      <c r="EP84" s="319"/>
      <c r="EQ84" s="319"/>
      <c r="ER84" s="319"/>
      <c r="ES84" s="319"/>
      <c r="ET84" s="319"/>
      <c r="EU84" s="319"/>
      <c r="EV84" s="319"/>
      <c r="EW84" s="319"/>
      <c r="EX84" s="319"/>
      <c r="EY84" s="319"/>
      <c r="EZ84" s="319"/>
      <c r="FA84" s="319"/>
      <c r="FB84" s="319"/>
      <c r="FC84" s="319"/>
      <c r="FD84" s="319"/>
      <c r="FE84" s="319"/>
      <c r="FF84" s="319"/>
      <c r="FG84" s="319"/>
      <c r="FH84" s="319"/>
      <c r="FI84" s="319"/>
      <c r="FJ84" s="319"/>
      <c r="FK84" s="319"/>
      <c r="FL84" s="319"/>
      <c r="FM84" s="319"/>
      <c r="FN84" s="319"/>
      <c r="FO84" s="319"/>
      <c r="FP84" s="319"/>
      <c r="FQ84" s="319"/>
      <c r="FR84" s="319"/>
      <c r="FS84" s="319"/>
      <c r="FT84" s="319"/>
      <c r="FU84" s="319"/>
      <c r="FV84" s="319"/>
      <c r="FW84" s="319"/>
      <c r="FX84" s="319"/>
      <c r="FY84" s="319"/>
      <c r="FZ84" s="319"/>
      <c r="GA84" s="319"/>
      <c r="GB84" s="319"/>
      <c r="GC84" s="319"/>
      <c r="GD84" s="319"/>
      <c r="GE84" s="319"/>
      <c r="GF84" s="319"/>
      <c r="GG84" s="319"/>
      <c r="GH84" s="319"/>
      <c r="GI84" s="319"/>
      <c r="GJ84" s="319"/>
      <c r="GK84" s="319"/>
      <c r="GL84" s="319"/>
      <c r="GM84" s="319"/>
      <c r="GN84" s="319"/>
      <c r="GO84" s="319"/>
      <c r="GP84" s="319"/>
      <c r="GQ84" s="319"/>
      <c r="GR84" s="319"/>
      <c r="GS84" s="319"/>
      <c r="GT84" s="319"/>
      <c r="GU84" s="319"/>
      <c r="GV84" s="319"/>
      <c r="GW84" s="319"/>
      <c r="GX84" s="319"/>
      <c r="GY84" s="319"/>
      <c r="GZ84" s="319"/>
      <c r="HA84" s="319"/>
      <c r="HB84" s="319"/>
      <c r="HC84" s="319"/>
      <c r="HD84" s="319"/>
      <c r="HE84" s="319"/>
      <c r="HF84" s="319"/>
      <c r="HG84" s="319"/>
      <c r="HH84" s="319"/>
      <c r="HI84" s="319"/>
      <c r="HJ84" s="319"/>
      <c r="HK84" s="319"/>
      <c r="HL84" s="319"/>
      <c r="HM84" s="319"/>
      <c r="HN84" s="319"/>
      <c r="HO84" s="319"/>
      <c r="HP84" s="319"/>
      <c r="HQ84" s="319"/>
      <c r="HR84" s="319"/>
      <c r="HS84" s="319"/>
      <c r="HT84" s="319"/>
      <c r="HU84" s="319"/>
      <c r="HV84" s="319"/>
      <c r="HW84" s="319"/>
      <c r="HX84" s="319"/>
      <c r="HY84" s="319"/>
      <c r="HZ84" s="319"/>
      <c r="IA84" s="319"/>
      <c r="IB84" s="319"/>
      <c r="IC84" s="319"/>
    </row>
    <row r="85" spans="1:237" s="76" customFormat="1" ht="102.75" customHeight="1">
      <c r="A85" s="282">
        <f t="shared" si="2"/>
        <v>80</v>
      </c>
      <c r="B85" s="119" t="s">
        <v>225</v>
      </c>
      <c r="C85" s="115">
        <v>33</v>
      </c>
      <c r="D85" s="187" t="s">
        <v>290</v>
      </c>
      <c r="E85" s="78" t="s">
        <v>291</v>
      </c>
      <c r="F85" s="78" t="s">
        <v>123</v>
      </c>
      <c r="G85" s="78" t="s">
        <v>192</v>
      </c>
      <c r="H85" s="85">
        <v>400000000</v>
      </c>
      <c r="I85" s="87"/>
      <c r="J85" s="129">
        <f t="shared" si="3"/>
        <v>400000000</v>
      </c>
      <c r="K85" s="87">
        <v>360</v>
      </c>
      <c r="L85" s="77">
        <v>41715</v>
      </c>
      <c r="M85" s="77">
        <v>41719</v>
      </c>
      <c r="N85" s="77">
        <v>42079</v>
      </c>
      <c r="O85" s="307" t="s">
        <v>151</v>
      </c>
      <c r="P85" s="119" t="s">
        <v>530</v>
      </c>
      <c r="Q85" s="119" t="s">
        <v>559</v>
      </c>
      <c r="R85" s="197"/>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c r="CO85" s="319"/>
      <c r="CP85" s="319"/>
      <c r="CQ85" s="319"/>
      <c r="CR85" s="319"/>
      <c r="CS85" s="319"/>
      <c r="CT85" s="319"/>
      <c r="CU85" s="319"/>
      <c r="CV85" s="319"/>
      <c r="CW85" s="319"/>
      <c r="CX85" s="319"/>
      <c r="CY85" s="319"/>
      <c r="CZ85" s="319"/>
      <c r="DA85" s="319"/>
      <c r="DB85" s="319"/>
      <c r="DC85" s="319"/>
      <c r="DD85" s="319"/>
      <c r="DE85" s="319"/>
      <c r="DF85" s="319"/>
      <c r="DG85" s="319"/>
      <c r="DH85" s="319"/>
      <c r="DI85" s="319"/>
      <c r="DJ85" s="319"/>
      <c r="DK85" s="319"/>
      <c r="DL85" s="319"/>
      <c r="DM85" s="319"/>
      <c r="DN85" s="319"/>
      <c r="DO85" s="319"/>
      <c r="DP85" s="319"/>
      <c r="DQ85" s="319"/>
      <c r="DR85" s="319"/>
      <c r="DS85" s="319"/>
      <c r="DT85" s="319"/>
      <c r="DU85" s="319"/>
      <c r="DV85" s="319"/>
      <c r="DW85" s="319"/>
      <c r="DX85" s="319"/>
      <c r="DY85" s="319"/>
      <c r="DZ85" s="319"/>
      <c r="EA85" s="319"/>
      <c r="EB85" s="319"/>
      <c r="EC85" s="319"/>
      <c r="ED85" s="319"/>
      <c r="EE85" s="319"/>
      <c r="EF85" s="319"/>
      <c r="EG85" s="319"/>
      <c r="EH85" s="319"/>
      <c r="EI85" s="319"/>
      <c r="EJ85" s="319"/>
      <c r="EK85" s="319"/>
      <c r="EL85" s="319"/>
      <c r="EM85" s="319"/>
      <c r="EN85" s="319"/>
      <c r="EO85" s="319"/>
      <c r="EP85" s="319"/>
      <c r="EQ85" s="319"/>
      <c r="ER85" s="319"/>
      <c r="ES85" s="319"/>
      <c r="ET85" s="319"/>
      <c r="EU85" s="319"/>
      <c r="EV85" s="319"/>
      <c r="EW85" s="319"/>
      <c r="EX85" s="319"/>
      <c r="EY85" s="319"/>
      <c r="EZ85" s="319"/>
      <c r="FA85" s="319"/>
      <c r="FB85" s="319"/>
      <c r="FC85" s="319"/>
      <c r="FD85" s="319"/>
      <c r="FE85" s="319"/>
      <c r="FF85" s="319"/>
      <c r="FG85" s="319"/>
      <c r="FH85" s="319"/>
      <c r="FI85" s="319"/>
      <c r="FJ85" s="319"/>
      <c r="FK85" s="319"/>
      <c r="FL85" s="319"/>
      <c r="FM85" s="319"/>
      <c r="FN85" s="319"/>
      <c r="FO85" s="319"/>
      <c r="FP85" s="319"/>
      <c r="FQ85" s="319"/>
      <c r="FR85" s="319"/>
      <c r="FS85" s="319"/>
      <c r="FT85" s="319"/>
      <c r="FU85" s="319"/>
      <c r="FV85" s="319"/>
      <c r="FW85" s="319"/>
      <c r="FX85" s="319"/>
      <c r="FY85" s="319"/>
      <c r="FZ85" s="319"/>
      <c r="GA85" s="319"/>
      <c r="GB85" s="319"/>
      <c r="GC85" s="319"/>
      <c r="GD85" s="319"/>
      <c r="GE85" s="319"/>
      <c r="GF85" s="319"/>
      <c r="GG85" s="319"/>
      <c r="GH85" s="319"/>
      <c r="GI85" s="319"/>
      <c r="GJ85" s="319"/>
      <c r="GK85" s="319"/>
      <c r="GL85" s="319"/>
      <c r="GM85" s="319"/>
      <c r="GN85" s="319"/>
      <c r="GO85" s="319"/>
      <c r="GP85" s="319"/>
      <c r="GQ85" s="319"/>
      <c r="GR85" s="319"/>
      <c r="GS85" s="319"/>
      <c r="GT85" s="319"/>
      <c r="GU85" s="319"/>
      <c r="GV85" s="319"/>
      <c r="GW85" s="319"/>
      <c r="GX85" s="319"/>
      <c r="GY85" s="319"/>
      <c r="GZ85" s="319"/>
      <c r="HA85" s="319"/>
      <c r="HB85" s="319"/>
      <c r="HC85" s="319"/>
      <c r="HD85" s="319"/>
      <c r="HE85" s="319"/>
      <c r="HF85" s="319"/>
      <c r="HG85" s="319"/>
      <c r="HH85" s="319"/>
      <c r="HI85" s="319"/>
      <c r="HJ85" s="319"/>
      <c r="HK85" s="319"/>
      <c r="HL85" s="319"/>
      <c r="HM85" s="319"/>
      <c r="HN85" s="319"/>
      <c r="HO85" s="319"/>
      <c r="HP85" s="319"/>
      <c r="HQ85" s="319"/>
      <c r="HR85" s="319"/>
      <c r="HS85" s="319"/>
      <c r="HT85" s="319"/>
      <c r="HU85" s="319"/>
      <c r="HV85" s="319"/>
      <c r="HW85" s="319"/>
      <c r="HX85" s="319"/>
      <c r="HY85" s="319"/>
      <c r="HZ85" s="319"/>
      <c r="IA85" s="319"/>
      <c r="IB85" s="319"/>
      <c r="IC85" s="319"/>
    </row>
    <row r="86" spans="1:237" s="76" customFormat="1" ht="91.5" customHeight="1">
      <c r="A86" s="282">
        <f aca="true" t="shared" si="4" ref="A86:A133">A85+1</f>
        <v>81</v>
      </c>
      <c r="B86" s="119" t="s">
        <v>225</v>
      </c>
      <c r="C86" s="115">
        <v>33</v>
      </c>
      <c r="D86" s="187" t="s">
        <v>290</v>
      </c>
      <c r="E86" s="78" t="s">
        <v>291</v>
      </c>
      <c r="F86" s="78" t="s">
        <v>123</v>
      </c>
      <c r="G86" s="78" t="s">
        <v>49</v>
      </c>
      <c r="H86" s="85">
        <v>60000000</v>
      </c>
      <c r="I86" s="87"/>
      <c r="J86" s="129">
        <f t="shared" si="3"/>
        <v>60000000</v>
      </c>
      <c r="K86" s="87">
        <v>120</v>
      </c>
      <c r="L86" s="77">
        <v>41835</v>
      </c>
      <c r="M86" s="77">
        <v>41835</v>
      </c>
      <c r="N86" s="77">
        <v>41955</v>
      </c>
      <c r="O86" s="109" t="s">
        <v>104</v>
      </c>
      <c r="P86" s="119" t="s">
        <v>531</v>
      </c>
      <c r="Q86" s="119" t="s">
        <v>560</v>
      </c>
      <c r="R86" s="197"/>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319"/>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c r="CO86" s="319"/>
      <c r="CP86" s="319"/>
      <c r="CQ86" s="319"/>
      <c r="CR86" s="319"/>
      <c r="CS86" s="319"/>
      <c r="CT86" s="319"/>
      <c r="CU86" s="319"/>
      <c r="CV86" s="319"/>
      <c r="CW86" s="319"/>
      <c r="CX86" s="319"/>
      <c r="CY86" s="319"/>
      <c r="CZ86" s="319"/>
      <c r="DA86" s="319"/>
      <c r="DB86" s="319"/>
      <c r="DC86" s="319"/>
      <c r="DD86" s="319"/>
      <c r="DE86" s="319"/>
      <c r="DF86" s="319"/>
      <c r="DG86" s="319"/>
      <c r="DH86" s="319"/>
      <c r="DI86" s="319"/>
      <c r="DJ86" s="319"/>
      <c r="DK86" s="319"/>
      <c r="DL86" s="319"/>
      <c r="DM86" s="319"/>
      <c r="DN86" s="319"/>
      <c r="DO86" s="319"/>
      <c r="DP86" s="319"/>
      <c r="DQ86" s="319"/>
      <c r="DR86" s="319"/>
      <c r="DS86" s="319"/>
      <c r="DT86" s="319"/>
      <c r="DU86" s="319"/>
      <c r="DV86" s="319"/>
      <c r="DW86" s="319"/>
      <c r="DX86" s="319"/>
      <c r="DY86" s="319"/>
      <c r="DZ86" s="319"/>
      <c r="EA86" s="319"/>
      <c r="EB86" s="319"/>
      <c r="EC86" s="319"/>
      <c r="ED86" s="319"/>
      <c r="EE86" s="319"/>
      <c r="EF86" s="319"/>
      <c r="EG86" s="319"/>
      <c r="EH86" s="319"/>
      <c r="EI86" s="319"/>
      <c r="EJ86" s="319"/>
      <c r="EK86" s="319"/>
      <c r="EL86" s="319"/>
      <c r="EM86" s="319"/>
      <c r="EN86" s="319"/>
      <c r="EO86" s="319"/>
      <c r="EP86" s="319"/>
      <c r="EQ86" s="319"/>
      <c r="ER86" s="319"/>
      <c r="ES86" s="319"/>
      <c r="ET86" s="319"/>
      <c r="EU86" s="319"/>
      <c r="EV86" s="319"/>
      <c r="EW86" s="319"/>
      <c r="EX86" s="319"/>
      <c r="EY86" s="319"/>
      <c r="EZ86" s="319"/>
      <c r="FA86" s="319"/>
      <c r="FB86" s="319"/>
      <c r="FC86" s="319"/>
      <c r="FD86" s="319"/>
      <c r="FE86" s="319"/>
      <c r="FF86" s="319"/>
      <c r="FG86" s="319"/>
      <c r="FH86" s="319"/>
      <c r="FI86" s="319"/>
      <c r="FJ86" s="319"/>
      <c r="FK86" s="319"/>
      <c r="FL86" s="319"/>
      <c r="FM86" s="319"/>
      <c r="FN86" s="319"/>
      <c r="FO86" s="319"/>
      <c r="FP86" s="319"/>
      <c r="FQ86" s="319"/>
      <c r="FR86" s="319"/>
      <c r="FS86" s="319"/>
      <c r="FT86" s="319"/>
      <c r="FU86" s="319"/>
      <c r="FV86" s="319"/>
      <c r="FW86" s="319"/>
      <c r="FX86" s="319"/>
      <c r="FY86" s="319"/>
      <c r="FZ86" s="319"/>
      <c r="GA86" s="319"/>
      <c r="GB86" s="319"/>
      <c r="GC86" s="319"/>
      <c r="GD86" s="319"/>
      <c r="GE86" s="319"/>
      <c r="GF86" s="319"/>
      <c r="GG86" s="319"/>
      <c r="GH86" s="319"/>
      <c r="GI86" s="319"/>
      <c r="GJ86" s="319"/>
      <c r="GK86" s="319"/>
      <c r="GL86" s="319"/>
      <c r="GM86" s="319"/>
      <c r="GN86" s="319"/>
      <c r="GO86" s="319"/>
      <c r="GP86" s="319"/>
      <c r="GQ86" s="319"/>
      <c r="GR86" s="319"/>
      <c r="GS86" s="319"/>
      <c r="GT86" s="319"/>
      <c r="GU86" s="319"/>
      <c r="GV86" s="319"/>
      <c r="GW86" s="319"/>
      <c r="GX86" s="319"/>
      <c r="GY86" s="319"/>
      <c r="GZ86" s="319"/>
      <c r="HA86" s="319"/>
      <c r="HB86" s="319"/>
      <c r="HC86" s="319"/>
      <c r="HD86" s="319"/>
      <c r="HE86" s="319"/>
      <c r="HF86" s="319"/>
      <c r="HG86" s="319"/>
      <c r="HH86" s="319"/>
      <c r="HI86" s="319"/>
      <c r="HJ86" s="319"/>
      <c r="HK86" s="319"/>
      <c r="HL86" s="319"/>
      <c r="HM86" s="319"/>
      <c r="HN86" s="319"/>
      <c r="HO86" s="319"/>
      <c r="HP86" s="319"/>
      <c r="HQ86" s="319"/>
      <c r="HR86" s="319"/>
      <c r="HS86" s="319"/>
      <c r="HT86" s="319"/>
      <c r="HU86" s="319"/>
      <c r="HV86" s="319"/>
      <c r="HW86" s="319"/>
      <c r="HX86" s="319"/>
      <c r="HY86" s="319"/>
      <c r="HZ86" s="319"/>
      <c r="IA86" s="319"/>
      <c r="IB86" s="319"/>
      <c r="IC86" s="319"/>
    </row>
    <row r="87" spans="1:237" s="76" customFormat="1" ht="192" customHeight="1">
      <c r="A87" s="282">
        <f t="shared" si="4"/>
        <v>82</v>
      </c>
      <c r="B87" s="119" t="s">
        <v>225</v>
      </c>
      <c r="C87" s="115">
        <v>33</v>
      </c>
      <c r="D87" s="187" t="s">
        <v>290</v>
      </c>
      <c r="E87" s="78" t="s">
        <v>291</v>
      </c>
      <c r="F87" s="78" t="s">
        <v>123</v>
      </c>
      <c r="G87" s="78" t="s">
        <v>192</v>
      </c>
      <c r="H87" s="85">
        <v>120000000</v>
      </c>
      <c r="I87" s="87"/>
      <c r="J87" s="129">
        <f t="shared" si="3"/>
        <v>120000000</v>
      </c>
      <c r="K87" s="87">
        <v>360</v>
      </c>
      <c r="L87" s="77">
        <v>41835</v>
      </c>
      <c r="M87" s="77">
        <v>41835</v>
      </c>
      <c r="N87" s="77">
        <v>42200</v>
      </c>
      <c r="O87" s="109" t="s">
        <v>102</v>
      </c>
      <c r="P87" s="119" t="s">
        <v>532</v>
      </c>
      <c r="Q87" s="119" t="s">
        <v>561</v>
      </c>
      <c r="R87" s="197"/>
      <c r="S87" s="319"/>
      <c r="T87" s="319"/>
      <c r="U87" s="319"/>
      <c r="V87" s="319"/>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K87" s="319"/>
      <c r="BL87" s="319"/>
      <c r="BM87" s="319"/>
      <c r="BN87" s="319"/>
      <c r="BO87" s="319"/>
      <c r="BP87" s="319"/>
      <c r="BQ87" s="319"/>
      <c r="BR87" s="319"/>
      <c r="BS87" s="319"/>
      <c r="BT87" s="319"/>
      <c r="BU87" s="319"/>
      <c r="BV87" s="319"/>
      <c r="BW87" s="319"/>
      <c r="BX87" s="319"/>
      <c r="BY87" s="319"/>
      <c r="BZ87" s="319"/>
      <c r="CA87" s="319"/>
      <c r="CB87" s="319"/>
      <c r="CC87" s="319"/>
      <c r="CD87" s="319"/>
      <c r="CE87" s="319"/>
      <c r="CF87" s="319"/>
      <c r="CG87" s="319"/>
      <c r="CH87" s="319"/>
      <c r="CI87" s="319"/>
      <c r="CJ87" s="319"/>
      <c r="CK87" s="319"/>
      <c r="CL87" s="319"/>
      <c r="CM87" s="319"/>
      <c r="CN87" s="319"/>
      <c r="CO87" s="319"/>
      <c r="CP87" s="319"/>
      <c r="CQ87" s="319"/>
      <c r="CR87" s="319"/>
      <c r="CS87" s="319"/>
      <c r="CT87" s="319"/>
      <c r="CU87" s="319"/>
      <c r="CV87" s="319"/>
      <c r="CW87" s="319"/>
      <c r="CX87" s="319"/>
      <c r="CY87" s="319"/>
      <c r="CZ87" s="319"/>
      <c r="DA87" s="319"/>
      <c r="DB87" s="319"/>
      <c r="DC87" s="319"/>
      <c r="DD87" s="319"/>
      <c r="DE87" s="319"/>
      <c r="DF87" s="319"/>
      <c r="DG87" s="319"/>
      <c r="DH87" s="319"/>
      <c r="DI87" s="319"/>
      <c r="DJ87" s="319"/>
      <c r="DK87" s="319"/>
      <c r="DL87" s="319"/>
      <c r="DM87" s="319"/>
      <c r="DN87" s="319"/>
      <c r="DO87" s="319"/>
      <c r="DP87" s="319"/>
      <c r="DQ87" s="319"/>
      <c r="DR87" s="319"/>
      <c r="DS87" s="319"/>
      <c r="DT87" s="319"/>
      <c r="DU87" s="319"/>
      <c r="DV87" s="319"/>
      <c r="DW87" s="319"/>
      <c r="DX87" s="319"/>
      <c r="DY87" s="319"/>
      <c r="DZ87" s="319"/>
      <c r="EA87" s="319"/>
      <c r="EB87" s="319"/>
      <c r="EC87" s="319"/>
      <c r="ED87" s="319"/>
      <c r="EE87" s="319"/>
      <c r="EF87" s="319"/>
      <c r="EG87" s="319"/>
      <c r="EH87" s="319"/>
      <c r="EI87" s="319"/>
      <c r="EJ87" s="319"/>
      <c r="EK87" s="319"/>
      <c r="EL87" s="319"/>
      <c r="EM87" s="319"/>
      <c r="EN87" s="319"/>
      <c r="EO87" s="319"/>
      <c r="EP87" s="319"/>
      <c r="EQ87" s="319"/>
      <c r="ER87" s="319"/>
      <c r="ES87" s="319"/>
      <c r="ET87" s="319"/>
      <c r="EU87" s="319"/>
      <c r="EV87" s="319"/>
      <c r="EW87" s="319"/>
      <c r="EX87" s="319"/>
      <c r="EY87" s="319"/>
      <c r="EZ87" s="319"/>
      <c r="FA87" s="319"/>
      <c r="FB87" s="319"/>
      <c r="FC87" s="319"/>
      <c r="FD87" s="319"/>
      <c r="FE87" s="319"/>
      <c r="FF87" s="319"/>
      <c r="FG87" s="319"/>
      <c r="FH87" s="319"/>
      <c r="FI87" s="319"/>
      <c r="FJ87" s="319"/>
      <c r="FK87" s="319"/>
      <c r="FL87" s="319"/>
      <c r="FM87" s="319"/>
      <c r="FN87" s="319"/>
      <c r="FO87" s="319"/>
      <c r="FP87" s="319"/>
      <c r="FQ87" s="319"/>
      <c r="FR87" s="319"/>
      <c r="FS87" s="319"/>
      <c r="FT87" s="319"/>
      <c r="FU87" s="319"/>
      <c r="FV87" s="319"/>
      <c r="FW87" s="319"/>
      <c r="FX87" s="319"/>
      <c r="FY87" s="319"/>
      <c r="FZ87" s="319"/>
      <c r="GA87" s="319"/>
      <c r="GB87" s="319"/>
      <c r="GC87" s="319"/>
      <c r="GD87" s="319"/>
      <c r="GE87" s="319"/>
      <c r="GF87" s="319"/>
      <c r="GG87" s="319"/>
      <c r="GH87" s="319"/>
      <c r="GI87" s="319"/>
      <c r="GJ87" s="319"/>
      <c r="GK87" s="319"/>
      <c r="GL87" s="319"/>
      <c r="GM87" s="319"/>
      <c r="GN87" s="319"/>
      <c r="GO87" s="319"/>
      <c r="GP87" s="319"/>
      <c r="GQ87" s="319"/>
      <c r="GR87" s="319"/>
      <c r="GS87" s="319"/>
      <c r="GT87" s="319"/>
      <c r="GU87" s="319"/>
      <c r="GV87" s="319"/>
      <c r="GW87" s="319"/>
      <c r="GX87" s="319"/>
      <c r="GY87" s="319"/>
      <c r="GZ87" s="319"/>
      <c r="HA87" s="319"/>
      <c r="HB87" s="319"/>
      <c r="HC87" s="319"/>
      <c r="HD87" s="319"/>
      <c r="HE87" s="319"/>
      <c r="HF87" s="319"/>
      <c r="HG87" s="319"/>
      <c r="HH87" s="319"/>
      <c r="HI87" s="319"/>
      <c r="HJ87" s="319"/>
      <c r="HK87" s="319"/>
      <c r="HL87" s="319"/>
      <c r="HM87" s="319"/>
      <c r="HN87" s="319"/>
      <c r="HO87" s="319"/>
      <c r="HP87" s="319"/>
      <c r="HQ87" s="319"/>
      <c r="HR87" s="319"/>
      <c r="HS87" s="319"/>
      <c r="HT87" s="319"/>
      <c r="HU87" s="319"/>
      <c r="HV87" s="319"/>
      <c r="HW87" s="319"/>
      <c r="HX87" s="319"/>
      <c r="HY87" s="319"/>
      <c r="HZ87" s="319"/>
      <c r="IA87" s="319"/>
      <c r="IB87" s="319"/>
      <c r="IC87" s="319"/>
    </row>
    <row r="88" spans="1:237" s="76" customFormat="1" ht="126.75" customHeight="1">
      <c r="A88" s="282">
        <f t="shared" si="4"/>
        <v>83</v>
      </c>
      <c r="B88" s="119" t="s">
        <v>225</v>
      </c>
      <c r="C88" s="115">
        <v>33</v>
      </c>
      <c r="D88" s="187" t="s">
        <v>290</v>
      </c>
      <c r="E88" s="78" t="s">
        <v>291</v>
      </c>
      <c r="F88" s="78" t="s">
        <v>130</v>
      </c>
      <c r="G88" s="78" t="s">
        <v>192</v>
      </c>
      <c r="H88" s="140">
        <v>436725800</v>
      </c>
      <c r="I88" s="87"/>
      <c r="J88" s="129">
        <f t="shared" si="3"/>
        <v>436725800</v>
      </c>
      <c r="K88" s="87">
        <v>120</v>
      </c>
      <c r="L88" s="77">
        <v>41866</v>
      </c>
      <c r="M88" s="77">
        <v>41870</v>
      </c>
      <c r="N88" s="77">
        <v>41990</v>
      </c>
      <c r="O88" s="354" t="s">
        <v>103</v>
      </c>
      <c r="P88" s="293" t="s">
        <v>533</v>
      </c>
      <c r="Q88" s="293" t="s">
        <v>562</v>
      </c>
      <c r="R88" s="197"/>
      <c r="S88" s="319"/>
      <c r="T88" s="319"/>
      <c r="U88" s="319"/>
      <c r="V88" s="319"/>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19"/>
      <c r="BK88" s="319"/>
      <c r="BL88" s="319"/>
      <c r="BM88" s="319"/>
      <c r="BN88" s="319"/>
      <c r="BO88" s="319"/>
      <c r="BP88" s="319"/>
      <c r="BQ88" s="319"/>
      <c r="BR88" s="319"/>
      <c r="BS88" s="319"/>
      <c r="BT88" s="319"/>
      <c r="BU88" s="319"/>
      <c r="BV88" s="319"/>
      <c r="BW88" s="319"/>
      <c r="BX88" s="319"/>
      <c r="BY88" s="319"/>
      <c r="BZ88" s="319"/>
      <c r="CA88" s="319"/>
      <c r="CB88" s="319"/>
      <c r="CC88" s="319"/>
      <c r="CD88" s="319"/>
      <c r="CE88" s="319"/>
      <c r="CF88" s="319"/>
      <c r="CG88" s="319"/>
      <c r="CH88" s="319"/>
      <c r="CI88" s="319"/>
      <c r="CJ88" s="319"/>
      <c r="CK88" s="319"/>
      <c r="CL88" s="319"/>
      <c r="CM88" s="319"/>
      <c r="CN88" s="319"/>
      <c r="CO88" s="319"/>
      <c r="CP88" s="319"/>
      <c r="CQ88" s="319"/>
      <c r="CR88" s="319"/>
      <c r="CS88" s="319"/>
      <c r="CT88" s="319"/>
      <c r="CU88" s="319"/>
      <c r="CV88" s="319"/>
      <c r="CW88" s="319"/>
      <c r="CX88" s="319"/>
      <c r="CY88" s="319"/>
      <c r="CZ88" s="319"/>
      <c r="DA88" s="319"/>
      <c r="DB88" s="319"/>
      <c r="DC88" s="319"/>
      <c r="DD88" s="319"/>
      <c r="DE88" s="319"/>
      <c r="DF88" s="319"/>
      <c r="DG88" s="319"/>
      <c r="DH88" s="319"/>
      <c r="DI88" s="319"/>
      <c r="DJ88" s="319"/>
      <c r="DK88" s="319"/>
      <c r="DL88" s="319"/>
      <c r="DM88" s="319"/>
      <c r="DN88" s="319"/>
      <c r="DO88" s="319"/>
      <c r="DP88" s="319"/>
      <c r="DQ88" s="319"/>
      <c r="DR88" s="319"/>
      <c r="DS88" s="319"/>
      <c r="DT88" s="319"/>
      <c r="DU88" s="319"/>
      <c r="DV88" s="319"/>
      <c r="DW88" s="319"/>
      <c r="DX88" s="319"/>
      <c r="DY88" s="319"/>
      <c r="DZ88" s="319"/>
      <c r="EA88" s="319"/>
      <c r="EB88" s="319"/>
      <c r="EC88" s="319"/>
      <c r="ED88" s="319"/>
      <c r="EE88" s="319"/>
      <c r="EF88" s="319"/>
      <c r="EG88" s="319"/>
      <c r="EH88" s="319"/>
      <c r="EI88" s="319"/>
      <c r="EJ88" s="319"/>
      <c r="EK88" s="319"/>
      <c r="EL88" s="319"/>
      <c r="EM88" s="319"/>
      <c r="EN88" s="319"/>
      <c r="EO88" s="319"/>
      <c r="EP88" s="319"/>
      <c r="EQ88" s="319"/>
      <c r="ER88" s="319"/>
      <c r="ES88" s="319"/>
      <c r="ET88" s="319"/>
      <c r="EU88" s="319"/>
      <c r="EV88" s="319"/>
      <c r="EW88" s="319"/>
      <c r="EX88" s="319"/>
      <c r="EY88" s="319"/>
      <c r="EZ88" s="319"/>
      <c r="FA88" s="319"/>
      <c r="FB88" s="319"/>
      <c r="FC88" s="319"/>
      <c r="FD88" s="319"/>
      <c r="FE88" s="319"/>
      <c r="FF88" s="319"/>
      <c r="FG88" s="319"/>
      <c r="FH88" s="319"/>
      <c r="FI88" s="319"/>
      <c r="FJ88" s="319"/>
      <c r="FK88" s="319"/>
      <c r="FL88" s="319"/>
      <c r="FM88" s="319"/>
      <c r="FN88" s="319"/>
      <c r="FO88" s="319"/>
      <c r="FP88" s="319"/>
      <c r="FQ88" s="319"/>
      <c r="FR88" s="319"/>
      <c r="FS88" s="319"/>
      <c r="FT88" s="319"/>
      <c r="FU88" s="319"/>
      <c r="FV88" s="319"/>
      <c r="FW88" s="319"/>
      <c r="FX88" s="319"/>
      <c r="FY88" s="319"/>
      <c r="FZ88" s="319"/>
      <c r="GA88" s="319"/>
      <c r="GB88" s="319"/>
      <c r="GC88" s="319"/>
      <c r="GD88" s="319"/>
      <c r="GE88" s="319"/>
      <c r="GF88" s="319"/>
      <c r="GG88" s="319"/>
      <c r="GH88" s="319"/>
      <c r="GI88" s="319"/>
      <c r="GJ88" s="319"/>
      <c r="GK88" s="319"/>
      <c r="GL88" s="319"/>
      <c r="GM88" s="319"/>
      <c r="GN88" s="319"/>
      <c r="GO88" s="319"/>
      <c r="GP88" s="319"/>
      <c r="GQ88" s="319"/>
      <c r="GR88" s="319"/>
      <c r="GS88" s="319"/>
      <c r="GT88" s="319"/>
      <c r="GU88" s="319"/>
      <c r="GV88" s="319"/>
      <c r="GW88" s="319"/>
      <c r="GX88" s="319"/>
      <c r="GY88" s="319"/>
      <c r="GZ88" s="319"/>
      <c r="HA88" s="319"/>
      <c r="HB88" s="319"/>
      <c r="HC88" s="319"/>
      <c r="HD88" s="319"/>
      <c r="HE88" s="319"/>
      <c r="HF88" s="319"/>
      <c r="HG88" s="319"/>
      <c r="HH88" s="319"/>
      <c r="HI88" s="319"/>
      <c r="HJ88" s="319"/>
      <c r="HK88" s="319"/>
      <c r="HL88" s="319"/>
      <c r="HM88" s="319"/>
      <c r="HN88" s="319"/>
      <c r="HO88" s="319"/>
      <c r="HP88" s="319"/>
      <c r="HQ88" s="319"/>
      <c r="HR88" s="319"/>
      <c r="HS88" s="319"/>
      <c r="HT88" s="319"/>
      <c r="HU88" s="319"/>
      <c r="HV88" s="319"/>
      <c r="HW88" s="319"/>
      <c r="HX88" s="319"/>
      <c r="HY88" s="319"/>
      <c r="HZ88" s="319"/>
      <c r="IA88" s="319"/>
      <c r="IB88" s="319"/>
      <c r="IC88" s="319"/>
    </row>
    <row r="89" spans="1:237" s="76" customFormat="1" ht="95.25" customHeight="1">
      <c r="A89" s="282">
        <f t="shared" si="4"/>
        <v>84</v>
      </c>
      <c r="B89" s="119" t="s">
        <v>225</v>
      </c>
      <c r="C89" s="115">
        <v>33</v>
      </c>
      <c r="D89" s="187" t="s">
        <v>290</v>
      </c>
      <c r="E89" s="78" t="s">
        <v>291</v>
      </c>
      <c r="F89" s="78" t="s">
        <v>67</v>
      </c>
      <c r="G89" s="78" t="s">
        <v>240</v>
      </c>
      <c r="H89" s="85">
        <f>520000000-20000000-436725800</f>
        <v>63274200</v>
      </c>
      <c r="I89" s="87"/>
      <c r="J89" s="129">
        <f t="shared" si="3"/>
        <v>63274200</v>
      </c>
      <c r="K89" s="87">
        <v>90</v>
      </c>
      <c r="L89" s="77">
        <v>41740</v>
      </c>
      <c r="M89" s="77">
        <v>41744</v>
      </c>
      <c r="N89" s="287">
        <v>41834</v>
      </c>
      <c r="O89" s="361" t="s">
        <v>103</v>
      </c>
      <c r="P89" s="185" t="s">
        <v>534</v>
      </c>
      <c r="Q89" s="353" t="s">
        <v>42</v>
      </c>
      <c r="R89" s="197"/>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319"/>
      <c r="AP89" s="319"/>
      <c r="AQ89" s="319"/>
      <c r="AR89" s="319"/>
      <c r="AS89" s="319"/>
      <c r="AT89" s="319"/>
      <c r="AU89" s="319"/>
      <c r="AV89" s="319"/>
      <c r="AW89" s="319"/>
      <c r="AX89" s="319"/>
      <c r="AY89" s="319"/>
      <c r="AZ89" s="319"/>
      <c r="BA89" s="319"/>
      <c r="BB89" s="319"/>
      <c r="BC89" s="319"/>
      <c r="BD89" s="319"/>
      <c r="BE89" s="319"/>
      <c r="BF89" s="319"/>
      <c r="BG89" s="319"/>
      <c r="BH89" s="319"/>
      <c r="BI89" s="319"/>
      <c r="BJ89" s="319"/>
      <c r="BK89" s="319"/>
      <c r="BL89" s="319"/>
      <c r="BM89" s="319"/>
      <c r="BN89" s="319"/>
      <c r="BO89" s="319"/>
      <c r="BP89" s="319"/>
      <c r="BQ89" s="319"/>
      <c r="BR89" s="319"/>
      <c r="BS89" s="319"/>
      <c r="BT89" s="319"/>
      <c r="BU89" s="319"/>
      <c r="BV89" s="319"/>
      <c r="BW89" s="319"/>
      <c r="BX89" s="319"/>
      <c r="BY89" s="319"/>
      <c r="BZ89" s="319"/>
      <c r="CA89" s="319"/>
      <c r="CB89" s="319"/>
      <c r="CC89" s="319"/>
      <c r="CD89" s="319"/>
      <c r="CE89" s="319"/>
      <c r="CF89" s="319"/>
      <c r="CG89" s="319"/>
      <c r="CH89" s="319"/>
      <c r="CI89" s="319"/>
      <c r="CJ89" s="319"/>
      <c r="CK89" s="319"/>
      <c r="CL89" s="319"/>
      <c r="CM89" s="319"/>
      <c r="CN89" s="319"/>
      <c r="CO89" s="319"/>
      <c r="CP89" s="319"/>
      <c r="CQ89" s="319"/>
      <c r="CR89" s="319"/>
      <c r="CS89" s="319"/>
      <c r="CT89" s="319"/>
      <c r="CU89" s="319"/>
      <c r="CV89" s="319"/>
      <c r="CW89" s="319"/>
      <c r="CX89" s="319"/>
      <c r="CY89" s="319"/>
      <c r="CZ89" s="319"/>
      <c r="DA89" s="319"/>
      <c r="DB89" s="319"/>
      <c r="DC89" s="319"/>
      <c r="DD89" s="319"/>
      <c r="DE89" s="319"/>
      <c r="DF89" s="319"/>
      <c r="DG89" s="319"/>
      <c r="DH89" s="319"/>
      <c r="DI89" s="319"/>
      <c r="DJ89" s="319"/>
      <c r="DK89" s="319"/>
      <c r="DL89" s="319"/>
      <c r="DM89" s="319"/>
      <c r="DN89" s="319"/>
      <c r="DO89" s="319"/>
      <c r="DP89" s="319"/>
      <c r="DQ89" s="319"/>
      <c r="DR89" s="319"/>
      <c r="DS89" s="319"/>
      <c r="DT89" s="319"/>
      <c r="DU89" s="319"/>
      <c r="DV89" s="319"/>
      <c r="DW89" s="319"/>
      <c r="DX89" s="319"/>
      <c r="DY89" s="319"/>
      <c r="DZ89" s="319"/>
      <c r="EA89" s="319"/>
      <c r="EB89" s="319"/>
      <c r="EC89" s="319"/>
      <c r="ED89" s="319"/>
      <c r="EE89" s="319"/>
      <c r="EF89" s="319"/>
      <c r="EG89" s="319"/>
      <c r="EH89" s="319"/>
      <c r="EI89" s="319"/>
      <c r="EJ89" s="319"/>
      <c r="EK89" s="319"/>
      <c r="EL89" s="319"/>
      <c r="EM89" s="319"/>
      <c r="EN89" s="319"/>
      <c r="EO89" s="319"/>
      <c r="EP89" s="319"/>
      <c r="EQ89" s="319"/>
      <c r="ER89" s="319"/>
      <c r="ES89" s="319"/>
      <c r="ET89" s="319"/>
      <c r="EU89" s="319"/>
      <c r="EV89" s="319"/>
      <c r="EW89" s="319"/>
      <c r="EX89" s="319"/>
      <c r="EY89" s="319"/>
      <c r="EZ89" s="319"/>
      <c r="FA89" s="319"/>
      <c r="FB89" s="319"/>
      <c r="FC89" s="319"/>
      <c r="FD89" s="319"/>
      <c r="FE89" s="319"/>
      <c r="FF89" s="319"/>
      <c r="FG89" s="319"/>
      <c r="FH89" s="319"/>
      <c r="FI89" s="319"/>
      <c r="FJ89" s="319"/>
      <c r="FK89" s="319"/>
      <c r="FL89" s="319"/>
      <c r="FM89" s="319"/>
      <c r="FN89" s="319"/>
      <c r="FO89" s="319"/>
      <c r="FP89" s="319"/>
      <c r="FQ89" s="319"/>
      <c r="FR89" s="319"/>
      <c r="FS89" s="319"/>
      <c r="FT89" s="319"/>
      <c r="FU89" s="319"/>
      <c r="FV89" s="319"/>
      <c r="FW89" s="319"/>
      <c r="FX89" s="319"/>
      <c r="FY89" s="319"/>
      <c r="FZ89" s="319"/>
      <c r="GA89" s="319"/>
      <c r="GB89" s="319"/>
      <c r="GC89" s="319"/>
      <c r="GD89" s="319"/>
      <c r="GE89" s="319"/>
      <c r="GF89" s="319"/>
      <c r="GG89" s="319"/>
      <c r="GH89" s="319"/>
      <c r="GI89" s="319"/>
      <c r="GJ89" s="319"/>
      <c r="GK89" s="319"/>
      <c r="GL89" s="319"/>
      <c r="GM89" s="319"/>
      <c r="GN89" s="319"/>
      <c r="GO89" s="319"/>
      <c r="GP89" s="319"/>
      <c r="GQ89" s="319"/>
      <c r="GR89" s="319"/>
      <c r="GS89" s="319"/>
      <c r="GT89" s="319"/>
      <c r="GU89" s="319"/>
      <c r="GV89" s="319"/>
      <c r="GW89" s="319"/>
      <c r="GX89" s="319"/>
      <c r="GY89" s="319"/>
      <c r="GZ89" s="319"/>
      <c r="HA89" s="319"/>
      <c r="HB89" s="319"/>
      <c r="HC89" s="319"/>
      <c r="HD89" s="319"/>
      <c r="HE89" s="319"/>
      <c r="HF89" s="319"/>
      <c r="HG89" s="319"/>
      <c r="HH89" s="319"/>
      <c r="HI89" s="319"/>
      <c r="HJ89" s="319"/>
      <c r="HK89" s="319"/>
      <c r="HL89" s="319"/>
      <c r="HM89" s="319"/>
      <c r="HN89" s="319"/>
      <c r="HO89" s="319"/>
      <c r="HP89" s="319"/>
      <c r="HQ89" s="319"/>
      <c r="HR89" s="319"/>
      <c r="HS89" s="319"/>
      <c r="HT89" s="319"/>
      <c r="HU89" s="319"/>
      <c r="HV89" s="319"/>
      <c r="HW89" s="319"/>
      <c r="HX89" s="319"/>
      <c r="HY89" s="319"/>
      <c r="HZ89" s="319"/>
      <c r="IA89" s="319"/>
      <c r="IB89" s="319"/>
      <c r="IC89" s="319"/>
    </row>
    <row r="90" spans="1:237" s="76" customFormat="1" ht="108" customHeight="1" thickBot="1">
      <c r="A90" s="282">
        <f t="shared" si="4"/>
        <v>85</v>
      </c>
      <c r="B90" s="119" t="s">
        <v>225</v>
      </c>
      <c r="C90" s="115">
        <v>33</v>
      </c>
      <c r="D90" s="187" t="s">
        <v>290</v>
      </c>
      <c r="E90" s="78" t="s">
        <v>291</v>
      </c>
      <c r="F90" s="78" t="s">
        <v>123</v>
      </c>
      <c r="G90" s="78" t="s">
        <v>49</v>
      </c>
      <c r="H90" s="85">
        <v>300000000</v>
      </c>
      <c r="I90" s="87"/>
      <c r="J90" s="129">
        <f t="shared" si="3"/>
        <v>300000000</v>
      </c>
      <c r="K90" s="87">
        <v>120</v>
      </c>
      <c r="L90" s="77">
        <v>41866</v>
      </c>
      <c r="M90" s="77">
        <v>41870</v>
      </c>
      <c r="N90" s="287">
        <v>41990</v>
      </c>
      <c r="O90" s="362" t="s">
        <v>107</v>
      </c>
      <c r="P90" s="311" t="s">
        <v>535</v>
      </c>
      <c r="Q90" s="356" t="s">
        <v>150</v>
      </c>
      <c r="R90" s="197"/>
      <c r="S90" s="319"/>
      <c r="T90" s="319"/>
      <c r="U90" s="319"/>
      <c r="V90" s="319"/>
      <c r="W90" s="319"/>
      <c r="X90" s="319"/>
      <c r="Y90" s="319"/>
      <c r="Z90" s="319"/>
      <c r="AA90" s="319"/>
      <c r="AB90" s="319"/>
      <c r="AC90" s="319"/>
      <c r="AD90" s="319"/>
      <c r="AE90" s="319"/>
      <c r="AF90" s="319"/>
      <c r="AG90" s="319"/>
      <c r="AH90" s="319"/>
      <c r="AI90" s="319"/>
      <c r="AJ90" s="319"/>
      <c r="AK90" s="319"/>
      <c r="AL90" s="319"/>
      <c r="AM90" s="319"/>
      <c r="AN90" s="319"/>
      <c r="AO90" s="319"/>
      <c r="AP90" s="319"/>
      <c r="AQ90" s="319"/>
      <c r="AR90" s="319"/>
      <c r="AS90" s="319"/>
      <c r="AT90" s="319"/>
      <c r="AU90" s="319"/>
      <c r="AV90" s="319"/>
      <c r="AW90" s="319"/>
      <c r="AX90" s="319"/>
      <c r="AY90" s="319"/>
      <c r="AZ90" s="319"/>
      <c r="BA90" s="319"/>
      <c r="BB90" s="319"/>
      <c r="BC90" s="319"/>
      <c r="BD90" s="319"/>
      <c r="BE90" s="319"/>
      <c r="BF90" s="319"/>
      <c r="BG90" s="319"/>
      <c r="BH90" s="319"/>
      <c r="BI90" s="319"/>
      <c r="BJ90" s="319"/>
      <c r="BK90" s="319"/>
      <c r="BL90" s="319"/>
      <c r="BM90" s="319"/>
      <c r="BN90" s="319"/>
      <c r="BO90" s="319"/>
      <c r="BP90" s="319"/>
      <c r="BQ90" s="319"/>
      <c r="BR90" s="319"/>
      <c r="BS90" s="319"/>
      <c r="BT90" s="319"/>
      <c r="BU90" s="319"/>
      <c r="BV90" s="319"/>
      <c r="BW90" s="319"/>
      <c r="BX90" s="319"/>
      <c r="BY90" s="319"/>
      <c r="BZ90" s="319"/>
      <c r="CA90" s="319"/>
      <c r="CB90" s="319"/>
      <c r="CC90" s="319"/>
      <c r="CD90" s="319"/>
      <c r="CE90" s="319"/>
      <c r="CF90" s="319"/>
      <c r="CG90" s="319"/>
      <c r="CH90" s="319"/>
      <c r="CI90" s="319"/>
      <c r="CJ90" s="319"/>
      <c r="CK90" s="319"/>
      <c r="CL90" s="319"/>
      <c r="CM90" s="319"/>
      <c r="CN90" s="319"/>
      <c r="CO90" s="319"/>
      <c r="CP90" s="319"/>
      <c r="CQ90" s="319"/>
      <c r="CR90" s="319"/>
      <c r="CS90" s="319"/>
      <c r="CT90" s="319"/>
      <c r="CU90" s="319"/>
      <c r="CV90" s="319"/>
      <c r="CW90" s="319"/>
      <c r="CX90" s="319"/>
      <c r="CY90" s="319"/>
      <c r="CZ90" s="319"/>
      <c r="DA90" s="319"/>
      <c r="DB90" s="319"/>
      <c r="DC90" s="319"/>
      <c r="DD90" s="319"/>
      <c r="DE90" s="319"/>
      <c r="DF90" s="319"/>
      <c r="DG90" s="319"/>
      <c r="DH90" s="319"/>
      <c r="DI90" s="319"/>
      <c r="DJ90" s="319"/>
      <c r="DK90" s="319"/>
      <c r="DL90" s="319"/>
      <c r="DM90" s="319"/>
      <c r="DN90" s="319"/>
      <c r="DO90" s="319"/>
      <c r="DP90" s="319"/>
      <c r="DQ90" s="319"/>
      <c r="DR90" s="319"/>
      <c r="DS90" s="319"/>
      <c r="DT90" s="319"/>
      <c r="DU90" s="319"/>
      <c r="DV90" s="319"/>
      <c r="DW90" s="319"/>
      <c r="DX90" s="319"/>
      <c r="DY90" s="319"/>
      <c r="DZ90" s="319"/>
      <c r="EA90" s="319"/>
      <c r="EB90" s="319"/>
      <c r="EC90" s="319"/>
      <c r="ED90" s="319"/>
      <c r="EE90" s="319"/>
      <c r="EF90" s="319"/>
      <c r="EG90" s="319"/>
      <c r="EH90" s="319"/>
      <c r="EI90" s="319"/>
      <c r="EJ90" s="319"/>
      <c r="EK90" s="319"/>
      <c r="EL90" s="319"/>
      <c r="EM90" s="319"/>
      <c r="EN90" s="319"/>
      <c r="EO90" s="319"/>
      <c r="EP90" s="319"/>
      <c r="EQ90" s="319"/>
      <c r="ER90" s="319"/>
      <c r="ES90" s="319"/>
      <c r="ET90" s="319"/>
      <c r="EU90" s="319"/>
      <c r="EV90" s="319"/>
      <c r="EW90" s="319"/>
      <c r="EX90" s="319"/>
      <c r="EY90" s="319"/>
      <c r="EZ90" s="319"/>
      <c r="FA90" s="319"/>
      <c r="FB90" s="319"/>
      <c r="FC90" s="319"/>
      <c r="FD90" s="319"/>
      <c r="FE90" s="319"/>
      <c r="FF90" s="319"/>
      <c r="FG90" s="319"/>
      <c r="FH90" s="319"/>
      <c r="FI90" s="319"/>
      <c r="FJ90" s="319"/>
      <c r="FK90" s="319"/>
      <c r="FL90" s="319"/>
      <c r="FM90" s="319"/>
      <c r="FN90" s="319"/>
      <c r="FO90" s="319"/>
      <c r="FP90" s="319"/>
      <c r="FQ90" s="319"/>
      <c r="FR90" s="319"/>
      <c r="FS90" s="319"/>
      <c r="FT90" s="319"/>
      <c r="FU90" s="319"/>
      <c r="FV90" s="319"/>
      <c r="FW90" s="319"/>
      <c r="FX90" s="319"/>
      <c r="FY90" s="319"/>
      <c r="FZ90" s="319"/>
      <c r="GA90" s="319"/>
      <c r="GB90" s="319"/>
      <c r="GC90" s="319"/>
      <c r="GD90" s="319"/>
      <c r="GE90" s="319"/>
      <c r="GF90" s="319"/>
      <c r="GG90" s="319"/>
      <c r="GH90" s="319"/>
      <c r="GI90" s="319"/>
      <c r="GJ90" s="319"/>
      <c r="GK90" s="319"/>
      <c r="GL90" s="319"/>
      <c r="GM90" s="319"/>
      <c r="GN90" s="319"/>
      <c r="GO90" s="319"/>
      <c r="GP90" s="319"/>
      <c r="GQ90" s="319"/>
      <c r="GR90" s="319"/>
      <c r="GS90" s="319"/>
      <c r="GT90" s="319"/>
      <c r="GU90" s="319"/>
      <c r="GV90" s="319"/>
      <c r="GW90" s="319"/>
      <c r="GX90" s="319"/>
      <c r="GY90" s="319"/>
      <c r="GZ90" s="319"/>
      <c r="HA90" s="319"/>
      <c r="HB90" s="319"/>
      <c r="HC90" s="319"/>
      <c r="HD90" s="319"/>
      <c r="HE90" s="319"/>
      <c r="HF90" s="319"/>
      <c r="HG90" s="319"/>
      <c r="HH90" s="319"/>
      <c r="HI90" s="319"/>
      <c r="HJ90" s="319"/>
      <c r="HK90" s="319"/>
      <c r="HL90" s="319"/>
      <c r="HM90" s="319"/>
      <c r="HN90" s="319"/>
      <c r="HO90" s="319"/>
      <c r="HP90" s="319"/>
      <c r="HQ90" s="319"/>
      <c r="HR90" s="319"/>
      <c r="HS90" s="319"/>
      <c r="HT90" s="319"/>
      <c r="HU90" s="319"/>
      <c r="HV90" s="319"/>
      <c r="HW90" s="319"/>
      <c r="HX90" s="319"/>
      <c r="HY90" s="319"/>
      <c r="HZ90" s="319"/>
      <c r="IA90" s="319"/>
      <c r="IB90" s="319"/>
      <c r="IC90" s="319"/>
    </row>
    <row r="91" spans="1:237" s="76" customFormat="1" ht="137.25" customHeight="1" thickBot="1">
      <c r="A91" s="282">
        <f t="shared" si="4"/>
        <v>86</v>
      </c>
      <c r="B91" s="119" t="s">
        <v>225</v>
      </c>
      <c r="C91" s="115">
        <v>33</v>
      </c>
      <c r="D91" s="187" t="s">
        <v>290</v>
      </c>
      <c r="E91" s="78" t="s">
        <v>291</v>
      </c>
      <c r="F91" s="78" t="s">
        <v>123</v>
      </c>
      <c r="G91" s="78" t="s">
        <v>49</v>
      </c>
      <c r="H91" s="85">
        <v>380000000</v>
      </c>
      <c r="I91" s="87"/>
      <c r="J91" s="129">
        <f t="shared" si="3"/>
        <v>380000000</v>
      </c>
      <c r="K91" s="87">
        <v>90</v>
      </c>
      <c r="L91" s="77">
        <v>41866</v>
      </c>
      <c r="M91" s="77">
        <v>41870</v>
      </c>
      <c r="N91" s="287">
        <v>41990</v>
      </c>
      <c r="O91" s="363" t="s">
        <v>107</v>
      </c>
      <c r="P91" s="359" t="s">
        <v>536</v>
      </c>
      <c r="Q91" s="356" t="s">
        <v>402</v>
      </c>
      <c r="R91" s="197"/>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19"/>
      <c r="AZ91" s="319"/>
      <c r="BA91" s="319"/>
      <c r="BB91" s="319"/>
      <c r="BC91" s="319"/>
      <c r="BD91" s="319"/>
      <c r="BE91" s="319"/>
      <c r="BF91" s="319"/>
      <c r="BG91" s="319"/>
      <c r="BH91" s="319"/>
      <c r="BI91" s="319"/>
      <c r="BJ91" s="319"/>
      <c r="BK91" s="319"/>
      <c r="BL91" s="319"/>
      <c r="BM91" s="319"/>
      <c r="BN91" s="319"/>
      <c r="BO91" s="319"/>
      <c r="BP91" s="319"/>
      <c r="BQ91" s="319"/>
      <c r="BR91" s="319"/>
      <c r="BS91" s="319"/>
      <c r="BT91" s="319"/>
      <c r="BU91" s="319"/>
      <c r="BV91" s="319"/>
      <c r="BW91" s="319"/>
      <c r="BX91" s="319"/>
      <c r="BY91" s="319"/>
      <c r="BZ91" s="319"/>
      <c r="CA91" s="319"/>
      <c r="CB91" s="319"/>
      <c r="CC91" s="319"/>
      <c r="CD91" s="319"/>
      <c r="CE91" s="319"/>
      <c r="CF91" s="319"/>
      <c r="CG91" s="319"/>
      <c r="CH91" s="319"/>
      <c r="CI91" s="319"/>
      <c r="CJ91" s="319"/>
      <c r="CK91" s="319"/>
      <c r="CL91" s="319"/>
      <c r="CM91" s="319"/>
      <c r="CN91" s="319"/>
      <c r="CO91" s="319"/>
      <c r="CP91" s="319"/>
      <c r="CQ91" s="319"/>
      <c r="CR91" s="319"/>
      <c r="CS91" s="319"/>
      <c r="CT91" s="319"/>
      <c r="CU91" s="319"/>
      <c r="CV91" s="319"/>
      <c r="CW91" s="319"/>
      <c r="CX91" s="319"/>
      <c r="CY91" s="319"/>
      <c r="CZ91" s="319"/>
      <c r="DA91" s="319"/>
      <c r="DB91" s="319"/>
      <c r="DC91" s="319"/>
      <c r="DD91" s="319"/>
      <c r="DE91" s="319"/>
      <c r="DF91" s="319"/>
      <c r="DG91" s="319"/>
      <c r="DH91" s="319"/>
      <c r="DI91" s="319"/>
      <c r="DJ91" s="319"/>
      <c r="DK91" s="319"/>
      <c r="DL91" s="319"/>
      <c r="DM91" s="319"/>
      <c r="DN91" s="319"/>
      <c r="DO91" s="319"/>
      <c r="DP91" s="319"/>
      <c r="DQ91" s="319"/>
      <c r="DR91" s="319"/>
      <c r="DS91" s="319"/>
      <c r="DT91" s="319"/>
      <c r="DU91" s="319"/>
      <c r="DV91" s="319"/>
      <c r="DW91" s="319"/>
      <c r="DX91" s="319"/>
      <c r="DY91" s="319"/>
      <c r="DZ91" s="319"/>
      <c r="EA91" s="319"/>
      <c r="EB91" s="319"/>
      <c r="EC91" s="319"/>
      <c r="ED91" s="319"/>
      <c r="EE91" s="319"/>
      <c r="EF91" s="319"/>
      <c r="EG91" s="319"/>
      <c r="EH91" s="319"/>
      <c r="EI91" s="319"/>
      <c r="EJ91" s="319"/>
      <c r="EK91" s="319"/>
      <c r="EL91" s="319"/>
      <c r="EM91" s="319"/>
      <c r="EN91" s="319"/>
      <c r="EO91" s="319"/>
      <c r="EP91" s="319"/>
      <c r="EQ91" s="319"/>
      <c r="ER91" s="319"/>
      <c r="ES91" s="319"/>
      <c r="ET91" s="319"/>
      <c r="EU91" s="319"/>
      <c r="EV91" s="319"/>
      <c r="EW91" s="319"/>
      <c r="EX91" s="319"/>
      <c r="EY91" s="319"/>
      <c r="EZ91" s="319"/>
      <c r="FA91" s="319"/>
      <c r="FB91" s="319"/>
      <c r="FC91" s="319"/>
      <c r="FD91" s="319"/>
      <c r="FE91" s="319"/>
      <c r="FF91" s="319"/>
      <c r="FG91" s="319"/>
      <c r="FH91" s="319"/>
      <c r="FI91" s="319"/>
      <c r="FJ91" s="319"/>
      <c r="FK91" s="319"/>
      <c r="FL91" s="319"/>
      <c r="FM91" s="319"/>
      <c r="FN91" s="319"/>
      <c r="FO91" s="319"/>
      <c r="FP91" s="319"/>
      <c r="FQ91" s="319"/>
      <c r="FR91" s="319"/>
      <c r="FS91" s="319"/>
      <c r="FT91" s="319"/>
      <c r="FU91" s="319"/>
      <c r="FV91" s="319"/>
      <c r="FW91" s="319"/>
      <c r="FX91" s="319"/>
      <c r="FY91" s="319"/>
      <c r="FZ91" s="319"/>
      <c r="GA91" s="319"/>
      <c r="GB91" s="319"/>
      <c r="GC91" s="319"/>
      <c r="GD91" s="319"/>
      <c r="GE91" s="319"/>
      <c r="GF91" s="319"/>
      <c r="GG91" s="319"/>
      <c r="GH91" s="319"/>
      <c r="GI91" s="319"/>
      <c r="GJ91" s="319"/>
      <c r="GK91" s="319"/>
      <c r="GL91" s="319"/>
      <c r="GM91" s="319"/>
      <c r="GN91" s="319"/>
      <c r="GO91" s="319"/>
      <c r="GP91" s="319"/>
      <c r="GQ91" s="319"/>
      <c r="GR91" s="319"/>
      <c r="GS91" s="319"/>
      <c r="GT91" s="319"/>
      <c r="GU91" s="319"/>
      <c r="GV91" s="319"/>
      <c r="GW91" s="319"/>
      <c r="GX91" s="319"/>
      <c r="GY91" s="319"/>
      <c r="GZ91" s="319"/>
      <c r="HA91" s="319"/>
      <c r="HB91" s="319"/>
      <c r="HC91" s="319"/>
      <c r="HD91" s="319"/>
      <c r="HE91" s="319"/>
      <c r="HF91" s="319"/>
      <c r="HG91" s="319"/>
      <c r="HH91" s="319"/>
      <c r="HI91" s="319"/>
      <c r="HJ91" s="319"/>
      <c r="HK91" s="319"/>
      <c r="HL91" s="319"/>
      <c r="HM91" s="319"/>
      <c r="HN91" s="319"/>
      <c r="HO91" s="319"/>
      <c r="HP91" s="319"/>
      <c r="HQ91" s="319"/>
      <c r="HR91" s="319"/>
      <c r="HS91" s="319"/>
      <c r="HT91" s="319"/>
      <c r="HU91" s="319"/>
      <c r="HV91" s="319"/>
      <c r="HW91" s="319"/>
      <c r="HX91" s="319"/>
      <c r="HY91" s="319"/>
      <c r="HZ91" s="319"/>
      <c r="IA91" s="319"/>
      <c r="IB91" s="319"/>
      <c r="IC91" s="319"/>
    </row>
    <row r="92" spans="1:237" s="76" customFormat="1" ht="176.25" customHeight="1">
      <c r="A92" s="282">
        <f t="shared" si="4"/>
        <v>87</v>
      </c>
      <c r="B92" s="119" t="s">
        <v>225</v>
      </c>
      <c r="C92" s="115">
        <v>33</v>
      </c>
      <c r="D92" s="187" t="s">
        <v>290</v>
      </c>
      <c r="E92" s="78" t="s">
        <v>291</v>
      </c>
      <c r="F92" s="78" t="s">
        <v>114</v>
      </c>
      <c r="G92" s="78" t="s">
        <v>192</v>
      </c>
      <c r="H92" s="85">
        <v>500000000</v>
      </c>
      <c r="I92" s="87"/>
      <c r="J92" s="129">
        <f t="shared" si="3"/>
        <v>500000000</v>
      </c>
      <c r="K92" s="87">
        <v>180</v>
      </c>
      <c r="L92" s="77">
        <v>41830</v>
      </c>
      <c r="M92" s="77">
        <v>41835</v>
      </c>
      <c r="N92" s="77">
        <v>42015</v>
      </c>
      <c r="O92" s="365" t="s">
        <v>104</v>
      </c>
      <c r="P92" s="364" t="s">
        <v>524</v>
      </c>
      <c r="Q92" s="293" t="s">
        <v>563</v>
      </c>
      <c r="R92" s="197"/>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319"/>
      <c r="AP92" s="319"/>
      <c r="AQ92" s="319"/>
      <c r="AR92" s="319"/>
      <c r="AS92" s="319"/>
      <c r="AT92" s="319"/>
      <c r="AU92" s="319"/>
      <c r="AV92" s="319"/>
      <c r="AW92" s="319"/>
      <c r="AX92" s="319"/>
      <c r="AY92" s="319"/>
      <c r="AZ92" s="319"/>
      <c r="BA92" s="319"/>
      <c r="BB92" s="319"/>
      <c r="BC92" s="319"/>
      <c r="BD92" s="319"/>
      <c r="BE92" s="319"/>
      <c r="BF92" s="319"/>
      <c r="BG92" s="319"/>
      <c r="BH92" s="319"/>
      <c r="BI92" s="319"/>
      <c r="BJ92" s="319"/>
      <c r="BK92" s="319"/>
      <c r="BL92" s="319"/>
      <c r="BM92" s="319"/>
      <c r="BN92" s="319"/>
      <c r="BO92" s="319"/>
      <c r="BP92" s="319"/>
      <c r="BQ92" s="319"/>
      <c r="BR92" s="319"/>
      <c r="BS92" s="319"/>
      <c r="BT92" s="319"/>
      <c r="BU92" s="319"/>
      <c r="BV92" s="319"/>
      <c r="BW92" s="319"/>
      <c r="BX92" s="319"/>
      <c r="BY92" s="319"/>
      <c r="BZ92" s="319"/>
      <c r="CA92" s="319"/>
      <c r="CB92" s="319"/>
      <c r="CC92" s="319"/>
      <c r="CD92" s="319"/>
      <c r="CE92" s="319"/>
      <c r="CF92" s="319"/>
      <c r="CG92" s="319"/>
      <c r="CH92" s="319"/>
      <c r="CI92" s="319"/>
      <c r="CJ92" s="319"/>
      <c r="CK92" s="319"/>
      <c r="CL92" s="319"/>
      <c r="CM92" s="319"/>
      <c r="CN92" s="319"/>
      <c r="CO92" s="319"/>
      <c r="CP92" s="319"/>
      <c r="CQ92" s="319"/>
      <c r="CR92" s="319"/>
      <c r="CS92" s="319"/>
      <c r="CT92" s="319"/>
      <c r="CU92" s="319"/>
      <c r="CV92" s="319"/>
      <c r="CW92" s="319"/>
      <c r="CX92" s="319"/>
      <c r="CY92" s="319"/>
      <c r="CZ92" s="319"/>
      <c r="DA92" s="319"/>
      <c r="DB92" s="319"/>
      <c r="DC92" s="319"/>
      <c r="DD92" s="319"/>
      <c r="DE92" s="319"/>
      <c r="DF92" s="319"/>
      <c r="DG92" s="319"/>
      <c r="DH92" s="319"/>
      <c r="DI92" s="319"/>
      <c r="DJ92" s="319"/>
      <c r="DK92" s="319"/>
      <c r="DL92" s="319"/>
      <c r="DM92" s="319"/>
      <c r="DN92" s="319"/>
      <c r="DO92" s="319"/>
      <c r="DP92" s="319"/>
      <c r="DQ92" s="319"/>
      <c r="DR92" s="319"/>
      <c r="DS92" s="319"/>
      <c r="DT92" s="319"/>
      <c r="DU92" s="319"/>
      <c r="DV92" s="319"/>
      <c r="DW92" s="319"/>
      <c r="DX92" s="319"/>
      <c r="DY92" s="319"/>
      <c r="DZ92" s="319"/>
      <c r="EA92" s="319"/>
      <c r="EB92" s="319"/>
      <c r="EC92" s="319"/>
      <c r="ED92" s="319"/>
      <c r="EE92" s="319"/>
      <c r="EF92" s="319"/>
      <c r="EG92" s="319"/>
      <c r="EH92" s="319"/>
      <c r="EI92" s="319"/>
      <c r="EJ92" s="319"/>
      <c r="EK92" s="319"/>
      <c r="EL92" s="319"/>
      <c r="EM92" s="319"/>
      <c r="EN92" s="319"/>
      <c r="EO92" s="319"/>
      <c r="EP92" s="319"/>
      <c r="EQ92" s="319"/>
      <c r="ER92" s="319"/>
      <c r="ES92" s="319"/>
      <c r="ET92" s="319"/>
      <c r="EU92" s="319"/>
      <c r="EV92" s="319"/>
      <c r="EW92" s="319"/>
      <c r="EX92" s="319"/>
      <c r="EY92" s="319"/>
      <c r="EZ92" s="319"/>
      <c r="FA92" s="319"/>
      <c r="FB92" s="319"/>
      <c r="FC92" s="319"/>
      <c r="FD92" s="319"/>
      <c r="FE92" s="319"/>
      <c r="FF92" s="319"/>
      <c r="FG92" s="319"/>
      <c r="FH92" s="319"/>
      <c r="FI92" s="319"/>
      <c r="FJ92" s="319"/>
      <c r="FK92" s="319"/>
      <c r="FL92" s="319"/>
      <c r="FM92" s="319"/>
      <c r="FN92" s="319"/>
      <c r="FO92" s="319"/>
      <c r="FP92" s="319"/>
      <c r="FQ92" s="319"/>
      <c r="FR92" s="319"/>
      <c r="FS92" s="319"/>
      <c r="FT92" s="319"/>
      <c r="FU92" s="319"/>
      <c r="FV92" s="319"/>
      <c r="FW92" s="319"/>
      <c r="FX92" s="319"/>
      <c r="FY92" s="319"/>
      <c r="FZ92" s="319"/>
      <c r="GA92" s="319"/>
      <c r="GB92" s="319"/>
      <c r="GC92" s="319"/>
      <c r="GD92" s="319"/>
      <c r="GE92" s="319"/>
      <c r="GF92" s="319"/>
      <c r="GG92" s="319"/>
      <c r="GH92" s="319"/>
      <c r="GI92" s="319"/>
      <c r="GJ92" s="319"/>
      <c r="GK92" s="319"/>
      <c r="GL92" s="319"/>
      <c r="GM92" s="319"/>
      <c r="GN92" s="319"/>
      <c r="GO92" s="319"/>
      <c r="GP92" s="319"/>
      <c r="GQ92" s="319"/>
      <c r="GR92" s="319"/>
      <c r="GS92" s="319"/>
      <c r="GT92" s="319"/>
      <c r="GU92" s="319"/>
      <c r="GV92" s="319"/>
      <c r="GW92" s="319"/>
      <c r="GX92" s="319"/>
      <c r="GY92" s="319"/>
      <c r="GZ92" s="319"/>
      <c r="HA92" s="319"/>
      <c r="HB92" s="319"/>
      <c r="HC92" s="319"/>
      <c r="HD92" s="319"/>
      <c r="HE92" s="319"/>
      <c r="HF92" s="319"/>
      <c r="HG92" s="319"/>
      <c r="HH92" s="319"/>
      <c r="HI92" s="319"/>
      <c r="HJ92" s="319"/>
      <c r="HK92" s="319"/>
      <c r="HL92" s="319"/>
      <c r="HM92" s="319"/>
      <c r="HN92" s="319"/>
      <c r="HO92" s="319"/>
      <c r="HP92" s="319"/>
      <c r="HQ92" s="319"/>
      <c r="HR92" s="319"/>
      <c r="HS92" s="319"/>
      <c r="HT92" s="319"/>
      <c r="HU92" s="319"/>
      <c r="HV92" s="319"/>
      <c r="HW92" s="319"/>
      <c r="HX92" s="319"/>
      <c r="HY92" s="319"/>
      <c r="HZ92" s="319"/>
      <c r="IA92" s="319"/>
      <c r="IB92" s="319"/>
      <c r="IC92" s="319"/>
    </row>
    <row r="93" spans="1:237" s="76" customFormat="1" ht="204" customHeight="1">
      <c r="A93" s="282">
        <f t="shared" si="4"/>
        <v>88</v>
      </c>
      <c r="B93" s="119" t="s">
        <v>225</v>
      </c>
      <c r="C93" s="115">
        <v>33</v>
      </c>
      <c r="D93" s="187" t="s">
        <v>290</v>
      </c>
      <c r="E93" s="78" t="s">
        <v>291</v>
      </c>
      <c r="F93" s="78" t="s">
        <v>67</v>
      </c>
      <c r="G93" s="78" t="s">
        <v>240</v>
      </c>
      <c r="H93" s="85">
        <v>200000000</v>
      </c>
      <c r="I93" s="87"/>
      <c r="J93" s="129">
        <f t="shared" si="3"/>
        <v>200000000</v>
      </c>
      <c r="K93" s="87">
        <v>180</v>
      </c>
      <c r="L93" s="77">
        <v>41771</v>
      </c>
      <c r="M93" s="77">
        <v>41778</v>
      </c>
      <c r="N93" s="77">
        <v>41958</v>
      </c>
      <c r="O93" s="366" t="s">
        <v>105</v>
      </c>
      <c r="P93" s="292" t="s">
        <v>537</v>
      </c>
      <c r="Q93" s="119" t="s">
        <v>564</v>
      </c>
      <c r="R93" s="197"/>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c r="AP93" s="319"/>
      <c r="AQ93" s="319"/>
      <c r="AR93" s="319"/>
      <c r="AS93" s="319"/>
      <c r="AT93" s="319"/>
      <c r="AU93" s="319"/>
      <c r="AV93" s="319"/>
      <c r="AW93" s="319"/>
      <c r="AX93" s="319"/>
      <c r="AY93" s="319"/>
      <c r="AZ93" s="319"/>
      <c r="BA93" s="319"/>
      <c r="BB93" s="319"/>
      <c r="BC93" s="319"/>
      <c r="BD93" s="319"/>
      <c r="BE93" s="319"/>
      <c r="BF93" s="319"/>
      <c r="BG93" s="319"/>
      <c r="BH93" s="319"/>
      <c r="BI93" s="319"/>
      <c r="BJ93" s="319"/>
      <c r="BK93" s="319"/>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19"/>
      <c r="CH93" s="319"/>
      <c r="CI93" s="319"/>
      <c r="CJ93" s="319"/>
      <c r="CK93" s="319"/>
      <c r="CL93" s="319"/>
      <c r="CM93" s="319"/>
      <c r="CN93" s="319"/>
      <c r="CO93" s="319"/>
      <c r="CP93" s="319"/>
      <c r="CQ93" s="319"/>
      <c r="CR93" s="319"/>
      <c r="CS93" s="319"/>
      <c r="CT93" s="319"/>
      <c r="CU93" s="319"/>
      <c r="CV93" s="319"/>
      <c r="CW93" s="319"/>
      <c r="CX93" s="319"/>
      <c r="CY93" s="319"/>
      <c r="CZ93" s="319"/>
      <c r="DA93" s="319"/>
      <c r="DB93" s="319"/>
      <c r="DC93" s="319"/>
      <c r="DD93" s="319"/>
      <c r="DE93" s="319"/>
      <c r="DF93" s="319"/>
      <c r="DG93" s="319"/>
      <c r="DH93" s="319"/>
      <c r="DI93" s="319"/>
      <c r="DJ93" s="319"/>
      <c r="DK93" s="319"/>
      <c r="DL93" s="319"/>
      <c r="DM93" s="319"/>
      <c r="DN93" s="319"/>
      <c r="DO93" s="319"/>
      <c r="DP93" s="319"/>
      <c r="DQ93" s="319"/>
      <c r="DR93" s="319"/>
      <c r="DS93" s="319"/>
      <c r="DT93" s="319"/>
      <c r="DU93" s="319"/>
      <c r="DV93" s="319"/>
      <c r="DW93" s="319"/>
      <c r="DX93" s="319"/>
      <c r="DY93" s="319"/>
      <c r="DZ93" s="319"/>
      <c r="EA93" s="319"/>
      <c r="EB93" s="319"/>
      <c r="EC93" s="319"/>
      <c r="ED93" s="319"/>
      <c r="EE93" s="319"/>
      <c r="EF93" s="319"/>
      <c r="EG93" s="319"/>
      <c r="EH93" s="319"/>
      <c r="EI93" s="319"/>
      <c r="EJ93" s="319"/>
      <c r="EK93" s="319"/>
      <c r="EL93" s="319"/>
      <c r="EM93" s="319"/>
      <c r="EN93" s="319"/>
      <c r="EO93" s="319"/>
      <c r="EP93" s="319"/>
      <c r="EQ93" s="319"/>
      <c r="ER93" s="319"/>
      <c r="ES93" s="319"/>
      <c r="ET93" s="319"/>
      <c r="EU93" s="319"/>
      <c r="EV93" s="319"/>
      <c r="EW93" s="319"/>
      <c r="EX93" s="319"/>
      <c r="EY93" s="319"/>
      <c r="EZ93" s="319"/>
      <c r="FA93" s="319"/>
      <c r="FB93" s="319"/>
      <c r="FC93" s="319"/>
      <c r="FD93" s="319"/>
      <c r="FE93" s="319"/>
      <c r="FF93" s="319"/>
      <c r="FG93" s="319"/>
      <c r="FH93" s="319"/>
      <c r="FI93" s="319"/>
      <c r="FJ93" s="319"/>
      <c r="FK93" s="319"/>
      <c r="FL93" s="319"/>
      <c r="FM93" s="319"/>
      <c r="FN93" s="319"/>
      <c r="FO93" s="319"/>
      <c r="FP93" s="319"/>
      <c r="FQ93" s="319"/>
      <c r="FR93" s="319"/>
      <c r="FS93" s="319"/>
      <c r="FT93" s="319"/>
      <c r="FU93" s="319"/>
      <c r="FV93" s="319"/>
      <c r="FW93" s="319"/>
      <c r="FX93" s="319"/>
      <c r="FY93" s="319"/>
      <c r="FZ93" s="319"/>
      <c r="GA93" s="319"/>
      <c r="GB93" s="319"/>
      <c r="GC93" s="319"/>
      <c r="GD93" s="319"/>
      <c r="GE93" s="319"/>
      <c r="GF93" s="319"/>
      <c r="GG93" s="319"/>
      <c r="GH93" s="319"/>
      <c r="GI93" s="319"/>
      <c r="GJ93" s="319"/>
      <c r="GK93" s="319"/>
      <c r="GL93" s="319"/>
      <c r="GM93" s="319"/>
      <c r="GN93" s="319"/>
      <c r="GO93" s="319"/>
      <c r="GP93" s="319"/>
      <c r="GQ93" s="319"/>
      <c r="GR93" s="319"/>
      <c r="GS93" s="319"/>
      <c r="GT93" s="319"/>
      <c r="GU93" s="319"/>
      <c r="GV93" s="319"/>
      <c r="GW93" s="319"/>
      <c r="GX93" s="319"/>
      <c r="GY93" s="319"/>
      <c r="GZ93" s="319"/>
      <c r="HA93" s="319"/>
      <c r="HB93" s="319"/>
      <c r="HC93" s="319"/>
      <c r="HD93" s="319"/>
      <c r="HE93" s="319"/>
      <c r="HF93" s="319"/>
      <c r="HG93" s="319"/>
      <c r="HH93" s="319"/>
      <c r="HI93" s="319"/>
      <c r="HJ93" s="319"/>
      <c r="HK93" s="319"/>
      <c r="HL93" s="319"/>
      <c r="HM93" s="319"/>
      <c r="HN93" s="319"/>
      <c r="HO93" s="319"/>
      <c r="HP93" s="319"/>
      <c r="HQ93" s="319"/>
      <c r="HR93" s="319"/>
      <c r="HS93" s="319"/>
      <c r="HT93" s="319"/>
      <c r="HU93" s="319"/>
      <c r="HV93" s="319"/>
      <c r="HW93" s="319"/>
      <c r="HX93" s="319"/>
      <c r="HY93" s="319"/>
      <c r="HZ93" s="319"/>
      <c r="IA93" s="319"/>
      <c r="IB93" s="319"/>
      <c r="IC93" s="319"/>
    </row>
    <row r="94" spans="1:237" s="76" customFormat="1" ht="73.5" customHeight="1">
      <c r="A94" s="282">
        <f t="shared" si="4"/>
        <v>89</v>
      </c>
      <c r="B94" s="119" t="s">
        <v>225</v>
      </c>
      <c r="C94" s="130" t="s">
        <v>98</v>
      </c>
      <c r="D94" s="185" t="s">
        <v>290</v>
      </c>
      <c r="E94" s="78" t="s">
        <v>291</v>
      </c>
      <c r="F94" s="78" t="s">
        <v>120</v>
      </c>
      <c r="G94" s="63" t="s">
        <v>49</v>
      </c>
      <c r="H94" s="200">
        <v>20000000</v>
      </c>
      <c r="I94" s="330"/>
      <c r="J94" s="129">
        <f t="shared" si="3"/>
        <v>20000000</v>
      </c>
      <c r="K94" s="67">
        <v>60</v>
      </c>
      <c r="L94" s="77">
        <v>41870</v>
      </c>
      <c r="M94" s="77">
        <v>41877</v>
      </c>
      <c r="N94" s="77">
        <f>M94+K94</f>
        <v>41937</v>
      </c>
      <c r="O94" s="293" t="s">
        <v>206</v>
      </c>
      <c r="P94" s="185" t="s">
        <v>538</v>
      </c>
      <c r="Q94" s="357" t="s">
        <v>334</v>
      </c>
      <c r="R94" s="197"/>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319"/>
      <c r="AP94" s="319"/>
      <c r="AQ94" s="319"/>
      <c r="AR94" s="319"/>
      <c r="AS94" s="319"/>
      <c r="AT94" s="319"/>
      <c r="AU94" s="319"/>
      <c r="AV94" s="319"/>
      <c r="AW94" s="319"/>
      <c r="AX94" s="319"/>
      <c r="AY94" s="319"/>
      <c r="AZ94" s="319"/>
      <c r="BA94" s="319"/>
      <c r="BB94" s="319"/>
      <c r="BC94" s="319"/>
      <c r="BD94" s="319"/>
      <c r="BE94" s="319"/>
      <c r="BF94" s="319"/>
      <c r="BG94" s="319"/>
      <c r="BH94" s="319"/>
      <c r="BI94" s="319"/>
      <c r="BJ94" s="319"/>
      <c r="BK94" s="319"/>
      <c r="BL94" s="319"/>
      <c r="BM94" s="319"/>
      <c r="BN94" s="319"/>
      <c r="BO94" s="319"/>
      <c r="BP94" s="319"/>
      <c r="BQ94" s="319"/>
      <c r="BR94" s="319"/>
      <c r="BS94" s="319"/>
      <c r="BT94" s="319"/>
      <c r="BU94" s="319"/>
      <c r="BV94" s="319"/>
      <c r="BW94" s="319"/>
      <c r="BX94" s="319"/>
      <c r="BY94" s="319"/>
      <c r="BZ94" s="319"/>
      <c r="CA94" s="319"/>
      <c r="CB94" s="319"/>
      <c r="CC94" s="319"/>
      <c r="CD94" s="319"/>
      <c r="CE94" s="319"/>
      <c r="CF94" s="319"/>
      <c r="CG94" s="319"/>
      <c r="CH94" s="319"/>
      <c r="CI94" s="319"/>
      <c r="CJ94" s="319"/>
      <c r="CK94" s="319"/>
      <c r="CL94" s="319"/>
      <c r="CM94" s="319"/>
      <c r="CN94" s="319"/>
      <c r="CO94" s="319"/>
      <c r="CP94" s="319"/>
      <c r="CQ94" s="319"/>
      <c r="CR94" s="319"/>
      <c r="CS94" s="319"/>
      <c r="CT94" s="319"/>
      <c r="CU94" s="319"/>
      <c r="CV94" s="319"/>
      <c r="CW94" s="319"/>
      <c r="CX94" s="319"/>
      <c r="CY94" s="319"/>
      <c r="CZ94" s="319"/>
      <c r="DA94" s="319"/>
      <c r="DB94" s="319"/>
      <c r="DC94" s="319"/>
      <c r="DD94" s="319"/>
      <c r="DE94" s="319"/>
      <c r="DF94" s="319"/>
      <c r="DG94" s="319"/>
      <c r="DH94" s="319"/>
      <c r="DI94" s="319"/>
      <c r="DJ94" s="319"/>
      <c r="DK94" s="319"/>
      <c r="DL94" s="319"/>
      <c r="DM94" s="319"/>
      <c r="DN94" s="319"/>
      <c r="DO94" s="319"/>
      <c r="DP94" s="319"/>
      <c r="DQ94" s="319"/>
      <c r="DR94" s="319"/>
      <c r="DS94" s="319"/>
      <c r="DT94" s="319"/>
      <c r="DU94" s="319"/>
      <c r="DV94" s="319"/>
      <c r="DW94" s="319"/>
      <c r="DX94" s="319"/>
      <c r="DY94" s="319"/>
      <c r="DZ94" s="319"/>
      <c r="EA94" s="319"/>
      <c r="EB94" s="319"/>
      <c r="EC94" s="319"/>
      <c r="ED94" s="319"/>
      <c r="EE94" s="319"/>
      <c r="EF94" s="319"/>
      <c r="EG94" s="319"/>
      <c r="EH94" s="319"/>
      <c r="EI94" s="319"/>
      <c r="EJ94" s="319"/>
      <c r="EK94" s="319"/>
      <c r="EL94" s="319"/>
      <c r="EM94" s="319"/>
      <c r="EN94" s="319"/>
      <c r="EO94" s="319"/>
      <c r="EP94" s="319"/>
      <c r="EQ94" s="319"/>
      <c r="ER94" s="319"/>
      <c r="ES94" s="319"/>
      <c r="ET94" s="319"/>
      <c r="EU94" s="319"/>
      <c r="EV94" s="319"/>
      <c r="EW94" s="319"/>
      <c r="EX94" s="319"/>
      <c r="EY94" s="319"/>
      <c r="EZ94" s="319"/>
      <c r="FA94" s="319"/>
      <c r="FB94" s="319"/>
      <c r="FC94" s="319"/>
      <c r="FD94" s="319"/>
      <c r="FE94" s="319"/>
      <c r="FF94" s="319"/>
      <c r="FG94" s="319"/>
      <c r="FH94" s="319"/>
      <c r="FI94" s="319"/>
      <c r="FJ94" s="319"/>
      <c r="FK94" s="319"/>
      <c r="FL94" s="319"/>
      <c r="FM94" s="319"/>
      <c r="FN94" s="319"/>
      <c r="FO94" s="319"/>
      <c r="FP94" s="319"/>
      <c r="FQ94" s="319"/>
      <c r="FR94" s="319"/>
      <c r="FS94" s="319"/>
      <c r="FT94" s="319"/>
      <c r="FU94" s="319"/>
      <c r="FV94" s="319"/>
      <c r="FW94" s="319"/>
      <c r="FX94" s="319"/>
      <c r="FY94" s="319"/>
      <c r="FZ94" s="319"/>
      <c r="GA94" s="319"/>
      <c r="GB94" s="319"/>
      <c r="GC94" s="319"/>
      <c r="GD94" s="319"/>
      <c r="GE94" s="319"/>
      <c r="GF94" s="319"/>
      <c r="GG94" s="319"/>
      <c r="GH94" s="319"/>
      <c r="GI94" s="319"/>
      <c r="GJ94" s="319"/>
      <c r="GK94" s="319"/>
      <c r="GL94" s="319"/>
      <c r="GM94" s="319"/>
      <c r="GN94" s="319"/>
      <c r="GO94" s="319"/>
      <c r="GP94" s="319"/>
      <c r="GQ94" s="319"/>
      <c r="GR94" s="319"/>
      <c r="GS94" s="319"/>
      <c r="GT94" s="319"/>
      <c r="GU94" s="319"/>
      <c r="GV94" s="319"/>
      <c r="GW94" s="319"/>
      <c r="GX94" s="319"/>
      <c r="GY94" s="319"/>
      <c r="GZ94" s="319"/>
      <c r="HA94" s="319"/>
      <c r="HB94" s="319"/>
      <c r="HC94" s="319"/>
      <c r="HD94" s="319"/>
      <c r="HE94" s="319"/>
      <c r="HF94" s="319"/>
      <c r="HG94" s="319"/>
      <c r="HH94" s="319"/>
      <c r="HI94" s="319"/>
      <c r="HJ94" s="319"/>
      <c r="HK94" s="319"/>
      <c r="HL94" s="319"/>
      <c r="HM94" s="319"/>
      <c r="HN94" s="319"/>
      <c r="HO94" s="319"/>
      <c r="HP94" s="319"/>
      <c r="HQ94" s="319"/>
      <c r="HR94" s="319"/>
      <c r="HS94" s="319"/>
      <c r="HT94" s="319"/>
      <c r="HU94" s="319"/>
      <c r="HV94" s="319"/>
      <c r="HW94" s="319"/>
      <c r="HX94" s="319"/>
      <c r="HY94" s="319"/>
      <c r="HZ94" s="319"/>
      <c r="IA94" s="319"/>
      <c r="IB94" s="319"/>
      <c r="IC94" s="319"/>
    </row>
    <row r="95" spans="1:237" s="76" customFormat="1" ht="51.75" customHeight="1">
      <c r="A95" s="282">
        <f t="shared" si="4"/>
        <v>90</v>
      </c>
      <c r="B95" s="119" t="s">
        <v>225</v>
      </c>
      <c r="C95" s="130" t="s">
        <v>98</v>
      </c>
      <c r="D95" s="185" t="s">
        <v>290</v>
      </c>
      <c r="E95" s="78" t="s">
        <v>291</v>
      </c>
      <c r="F95" s="78" t="s">
        <v>527</v>
      </c>
      <c r="G95" s="63" t="s">
        <v>49</v>
      </c>
      <c r="H95" s="200">
        <v>40000000</v>
      </c>
      <c r="I95" s="330"/>
      <c r="J95" s="129">
        <f t="shared" si="3"/>
        <v>40000000</v>
      </c>
      <c r="K95" s="67">
        <v>60</v>
      </c>
      <c r="L95" s="77">
        <v>41870</v>
      </c>
      <c r="M95" s="77">
        <v>41877</v>
      </c>
      <c r="N95" s="77">
        <f>M95+K95</f>
        <v>41937</v>
      </c>
      <c r="O95" s="109" t="s">
        <v>206</v>
      </c>
      <c r="P95" s="293" t="s">
        <v>539</v>
      </c>
      <c r="Q95" s="357" t="s">
        <v>525</v>
      </c>
      <c r="R95" s="197"/>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c r="AP95" s="319"/>
      <c r="AQ95" s="319"/>
      <c r="AR95" s="319"/>
      <c r="AS95" s="319"/>
      <c r="AT95" s="319"/>
      <c r="AU95" s="319"/>
      <c r="AV95" s="319"/>
      <c r="AW95" s="319"/>
      <c r="AX95" s="319"/>
      <c r="AY95" s="319"/>
      <c r="AZ95" s="319"/>
      <c r="BA95" s="319"/>
      <c r="BB95" s="319"/>
      <c r="BC95" s="319"/>
      <c r="BD95" s="319"/>
      <c r="BE95" s="319"/>
      <c r="BF95" s="319"/>
      <c r="BG95" s="319"/>
      <c r="BH95" s="319"/>
      <c r="BI95" s="319"/>
      <c r="BJ95" s="319"/>
      <c r="BK95" s="319"/>
      <c r="BL95" s="319"/>
      <c r="BM95" s="319"/>
      <c r="BN95" s="319"/>
      <c r="BO95" s="319"/>
      <c r="BP95" s="319"/>
      <c r="BQ95" s="319"/>
      <c r="BR95" s="319"/>
      <c r="BS95" s="319"/>
      <c r="BT95" s="319"/>
      <c r="BU95" s="319"/>
      <c r="BV95" s="319"/>
      <c r="BW95" s="319"/>
      <c r="BX95" s="319"/>
      <c r="BY95" s="319"/>
      <c r="BZ95" s="319"/>
      <c r="CA95" s="319"/>
      <c r="CB95" s="319"/>
      <c r="CC95" s="319"/>
      <c r="CD95" s="319"/>
      <c r="CE95" s="319"/>
      <c r="CF95" s="319"/>
      <c r="CG95" s="319"/>
      <c r="CH95" s="319"/>
      <c r="CI95" s="319"/>
      <c r="CJ95" s="319"/>
      <c r="CK95" s="319"/>
      <c r="CL95" s="319"/>
      <c r="CM95" s="319"/>
      <c r="CN95" s="319"/>
      <c r="CO95" s="319"/>
      <c r="CP95" s="319"/>
      <c r="CQ95" s="319"/>
      <c r="CR95" s="319"/>
      <c r="CS95" s="319"/>
      <c r="CT95" s="319"/>
      <c r="CU95" s="319"/>
      <c r="CV95" s="319"/>
      <c r="CW95" s="319"/>
      <c r="CX95" s="319"/>
      <c r="CY95" s="319"/>
      <c r="CZ95" s="319"/>
      <c r="DA95" s="319"/>
      <c r="DB95" s="319"/>
      <c r="DC95" s="319"/>
      <c r="DD95" s="319"/>
      <c r="DE95" s="319"/>
      <c r="DF95" s="319"/>
      <c r="DG95" s="319"/>
      <c r="DH95" s="319"/>
      <c r="DI95" s="319"/>
      <c r="DJ95" s="319"/>
      <c r="DK95" s="319"/>
      <c r="DL95" s="319"/>
      <c r="DM95" s="319"/>
      <c r="DN95" s="319"/>
      <c r="DO95" s="319"/>
      <c r="DP95" s="319"/>
      <c r="DQ95" s="319"/>
      <c r="DR95" s="319"/>
      <c r="DS95" s="319"/>
      <c r="DT95" s="319"/>
      <c r="DU95" s="319"/>
      <c r="DV95" s="319"/>
      <c r="DW95" s="319"/>
      <c r="DX95" s="319"/>
      <c r="DY95" s="319"/>
      <c r="DZ95" s="319"/>
      <c r="EA95" s="319"/>
      <c r="EB95" s="319"/>
      <c r="EC95" s="319"/>
      <c r="ED95" s="319"/>
      <c r="EE95" s="319"/>
      <c r="EF95" s="319"/>
      <c r="EG95" s="319"/>
      <c r="EH95" s="319"/>
      <c r="EI95" s="319"/>
      <c r="EJ95" s="319"/>
      <c r="EK95" s="319"/>
      <c r="EL95" s="319"/>
      <c r="EM95" s="319"/>
      <c r="EN95" s="319"/>
      <c r="EO95" s="319"/>
      <c r="EP95" s="319"/>
      <c r="EQ95" s="319"/>
      <c r="ER95" s="319"/>
      <c r="ES95" s="319"/>
      <c r="ET95" s="319"/>
      <c r="EU95" s="319"/>
      <c r="EV95" s="319"/>
      <c r="EW95" s="319"/>
      <c r="EX95" s="319"/>
      <c r="EY95" s="319"/>
      <c r="EZ95" s="319"/>
      <c r="FA95" s="319"/>
      <c r="FB95" s="319"/>
      <c r="FC95" s="319"/>
      <c r="FD95" s="319"/>
      <c r="FE95" s="319"/>
      <c r="FF95" s="319"/>
      <c r="FG95" s="319"/>
      <c r="FH95" s="319"/>
      <c r="FI95" s="319"/>
      <c r="FJ95" s="319"/>
      <c r="FK95" s="319"/>
      <c r="FL95" s="319"/>
      <c r="FM95" s="319"/>
      <c r="FN95" s="319"/>
      <c r="FO95" s="319"/>
      <c r="FP95" s="319"/>
      <c r="FQ95" s="319"/>
      <c r="FR95" s="319"/>
      <c r="FS95" s="319"/>
      <c r="FT95" s="319"/>
      <c r="FU95" s="319"/>
      <c r="FV95" s="319"/>
      <c r="FW95" s="319"/>
      <c r="FX95" s="319"/>
      <c r="FY95" s="319"/>
      <c r="FZ95" s="319"/>
      <c r="GA95" s="319"/>
      <c r="GB95" s="319"/>
      <c r="GC95" s="319"/>
      <c r="GD95" s="319"/>
      <c r="GE95" s="319"/>
      <c r="GF95" s="319"/>
      <c r="GG95" s="319"/>
      <c r="GH95" s="319"/>
      <c r="GI95" s="319"/>
      <c r="GJ95" s="319"/>
      <c r="GK95" s="319"/>
      <c r="GL95" s="319"/>
      <c r="GM95" s="319"/>
      <c r="GN95" s="319"/>
      <c r="GO95" s="319"/>
      <c r="GP95" s="319"/>
      <c r="GQ95" s="319"/>
      <c r="GR95" s="319"/>
      <c r="GS95" s="319"/>
      <c r="GT95" s="319"/>
      <c r="GU95" s="319"/>
      <c r="GV95" s="319"/>
      <c r="GW95" s="319"/>
      <c r="GX95" s="319"/>
      <c r="GY95" s="319"/>
      <c r="GZ95" s="319"/>
      <c r="HA95" s="319"/>
      <c r="HB95" s="319"/>
      <c r="HC95" s="319"/>
      <c r="HD95" s="319"/>
      <c r="HE95" s="319"/>
      <c r="HF95" s="319"/>
      <c r="HG95" s="319"/>
      <c r="HH95" s="319"/>
      <c r="HI95" s="319"/>
      <c r="HJ95" s="319"/>
      <c r="HK95" s="319"/>
      <c r="HL95" s="319"/>
      <c r="HM95" s="319"/>
      <c r="HN95" s="319"/>
      <c r="HO95" s="319"/>
      <c r="HP95" s="319"/>
      <c r="HQ95" s="319"/>
      <c r="HR95" s="319"/>
      <c r="HS95" s="319"/>
      <c r="HT95" s="319"/>
      <c r="HU95" s="319"/>
      <c r="HV95" s="319"/>
      <c r="HW95" s="319"/>
      <c r="HX95" s="319"/>
      <c r="HY95" s="319"/>
      <c r="HZ95" s="319"/>
      <c r="IA95" s="319"/>
      <c r="IB95" s="319"/>
      <c r="IC95" s="319"/>
    </row>
    <row r="96" spans="1:237" s="76" customFormat="1" ht="60.75" customHeight="1">
      <c r="A96" s="282">
        <f t="shared" si="4"/>
        <v>91</v>
      </c>
      <c r="B96" s="119" t="s">
        <v>225</v>
      </c>
      <c r="C96" s="130" t="s">
        <v>98</v>
      </c>
      <c r="D96" s="185" t="s">
        <v>290</v>
      </c>
      <c r="E96" s="78" t="s">
        <v>291</v>
      </c>
      <c r="F96" s="78" t="s">
        <v>527</v>
      </c>
      <c r="G96" s="63" t="s">
        <v>49</v>
      </c>
      <c r="H96" s="200">
        <v>80000000</v>
      </c>
      <c r="I96" s="330"/>
      <c r="J96" s="129">
        <f t="shared" si="3"/>
        <v>80000000</v>
      </c>
      <c r="K96" s="67">
        <v>60</v>
      </c>
      <c r="L96" s="77">
        <v>41870</v>
      </c>
      <c r="M96" s="77">
        <v>41877</v>
      </c>
      <c r="N96" s="77">
        <f>M96+K96</f>
        <v>41937</v>
      </c>
      <c r="O96" s="293" t="s">
        <v>206</v>
      </c>
      <c r="P96" s="185" t="s">
        <v>540</v>
      </c>
      <c r="Q96" s="357" t="s">
        <v>526</v>
      </c>
      <c r="R96" s="197"/>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19"/>
      <c r="AV96" s="319"/>
      <c r="AW96" s="319"/>
      <c r="AX96" s="319"/>
      <c r="AY96" s="319"/>
      <c r="AZ96" s="319"/>
      <c r="BA96" s="319"/>
      <c r="BB96" s="319"/>
      <c r="BC96" s="319"/>
      <c r="BD96" s="319"/>
      <c r="BE96" s="319"/>
      <c r="BF96" s="319"/>
      <c r="BG96" s="319"/>
      <c r="BH96" s="319"/>
      <c r="BI96" s="319"/>
      <c r="BJ96" s="319"/>
      <c r="BK96" s="319"/>
      <c r="BL96" s="319"/>
      <c r="BM96" s="319"/>
      <c r="BN96" s="319"/>
      <c r="BO96" s="319"/>
      <c r="BP96" s="319"/>
      <c r="BQ96" s="319"/>
      <c r="BR96" s="319"/>
      <c r="BS96" s="319"/>
      <c r="BT96" s="319"/>
      <c r="BU96" s="319"/>
      <c r="BV96" s="319"/>
      <c r="BW96" s="319"/>
      <c r="BX96" s="319"/>
      <c r="BY96" s="319"/>
      <c r="BZ96" s="319"/>
      <c r="CA96" s="319"/>
      <c r="CB96" s="319"/>
      <c r="CC96" s="319"/>
      <c r="CD96" s="319"/>
      <c r="CE96" s="319"/>
      <c r="CF96" s="319"/>
      <c r="CG96" s="319"/>
      <c r="CH96" s="319"/>
      <c r="CI96" s="319"/>
      <c r="CJ96" s="319"/>
      <c r="CK96" s="319"/>
      <c r="CL96" s="319"/>
      <c r="CM96" s="319"/>
      <c r="CN96" s="319"/>
      <c r="CO96" s="319"/>
      <c r="CP96" s="319"/>
      <c r="CQ96" s="319"/>
      <c r="CR96" s="319"/>
      <c r="CS96" s="319"/>
      <c r="CT96" s="319"/>
      <c r="CU96" s="319"/>
      <c r="CV96" s="319"/>
      <c r="CW96" s="319"/>
      <c r="CX96" s="319"/>
      <c r="CY96" s="319"/>
      <c r="CZ96" s="319"/>
      <c r="DA96" s="319"/>
      <c r="DB96" s="319"/>
      <c r="DC96" s="319"/>
      <c r="DD96" s="319"/>
      <c r="DE96" s="319"/>
      <c r="DF96" s="319"/>
      <c r="DG96" s="319"/>
      <c r="DH96" s="319"/>
      <c r="DI96" s="319"/>
      <c r="DJ96" s="319"/>
      <c r="DK96" s="319"/>
      <c r="DL96" s="319"/>
      <c r="DM96" s="319"/>
      <c r="DN96" s="319"/>
      <c r="DO96" s="319"/>
      <c r="DP96" s="319"/>
      <c r="DQ96" s="319"/>
      <c r="DR96" s="319"/>
      <c r="DS96" s="319"/>
      <c r="DT96" s="319"/>
      <c r="DU96" s="319"/>
      <c r="DV96" s="319"/>
      <c r="DW96" s="319"/>
      <c r="DX96" s="319"/>
      <c r="DY96" s="319"/>
      <c r="DZ96" s="319"/>
      <c r="EA96" s="319"/>
      <c r="EB96" s="319"/>
      <c r="EC96" s="319"/>
      <c r="ED96" s="319"/>
      <c r="EE96" s="319"/>
      <c r="EF96" s="319"/>
      <c r="EG96" s="319"/>
      <c r="EH96" s="319"/>
      <c r="EI96" s="319"/>
      <c r="EJ96" s="319"/>
      <c r="EK96" s="319"/>
      <c r="EL96" s="319"/>
      <c r="EM96" s="319"/>
      <c r="EN96" s="319"/>
      <c r="EO96" s="319"/>
      <c r="EP96" s="319"/>
      <c r="EQ96" s="319"/>
      <c r="ER96" s="319"/>
      <c r="ES96" s="319"/>
      <c r="ET96" s="319"/>
      <c r="EU96" s="319"/>
      <c r="EV96" s="319"/>
      <c r="EW96" s="319"/>
      <c r="EX96" s="319"/>
      <c r="EY96" s="319"/>
      <c r="EZ96" s="319"/>
      <c r="FA96" s="319"/>
      <c r="FB96" s="319"/>
      <c r="FC96" s="319"/>
      <c r="FD96" s="319"/>
      <c r="FE96" s="319"/>
      <c r="FF96" s="319"/>
      <c r="FG96" s="319"/>
      <c r="FH96" s="319"/>
      <c r="FI96" s="319"/>
      <c r="FJ96" s="319"/>
      <c r="FK96" s="319"/>
      <c r="FL96" s="319"/>
      <c r="FM96" s="319"/>
      <c r="FN96" s="319"/>
      <c r="FO96" s="319"/>
      <c r="FP96" s="319"/>
      <c r="FQ96" s="319"/>
      <c r="FR96" s="319"/>
      <c r="FS96" s="319"/>
      <c r="FT96" s="319"/>
      <c r="FU96" s="319"/>
      <c r="FV96" s="319"/>
      <c r="FW96" s="319"/>
      <c r="FX96" s="319"/>
      <c r="FY96" s="319"/>
      <c r="FZ96" s="319"/>
      <c r="GA96" s="319"/>
      <c r="GB96" s="319"/>
      <c r="GC96" s="319"/>
      <c r="GD96" s="319"/>
      <c r="GE96" s="319"/>
      <c r="GF96" s="319"/>
      <c r="GG96" s="319"/>
      <c r="GH96" s="319"/>
      <c r="GI96" s="319"/>
      <c r="GJ96" s="319"/>
      <c r="GK96" s="319"/>
      <c r="GL96" s="319"/>
      <c r="GM96" s="319"/>
      <c r="GN96" s="319"/>
      <c r="GO96" s="319"/>
      <c r="GP96" s="319"/>
      <c r="GQ96" s="319"/>
      <c r="GR96" s="319"/>
      <c r="GS96" s="319"/>
      <c r="GT96" s="319"/>
      <c r="GU96" s="319"/>
      <c r="GV96" s="319"/>
      <c r="GW96" s="319"/>
      <c r="GX96" s="319"/>
      <c r="GY96" s="319"/>
      <c r="GZ96" s="319"/>
      <c r="HA96" s="319"/>
      <c r="HB96" s="319"/>
      <c r="HC96" s="319"/>
      <c r="HD96" s="319"/>
      <c r="HE96" s="319"/>
      <c r="HF96" s="319"/>
      <c r="HG96" s="319"/>
      <c r="HH96" s="319"/>
      <c r="HI96" s="319"/>
      <c r="HJ96" s="319"/>
      <c r="HK96" s="319"/>
      <c r="HL96" s="319"/>
      <c r="HM96" s="319"/>
      <c r="HN96" s="319"/>
      <c r="HO96" s="319"/>
      <c r="HP96" s="319"/>
      <c r="HQ96" s="319"/>
      <c r="HR96" s="319"/>
      <c r="HS96" s="319"/>
      <c r="HT96" s="319"/>
      <c r="HU96" s="319"/>
      <c r="HV96" s="319"/>
      <c r="HW96" s="319"/>
      <c r="HX96" s="319"/>
      <c r="HY96" s="319"/>
      <c r="HZ96" s="319"/>
      <c r="IA96" s="319"/>
      <c r="IB96" s="319"/>
      <c r="IC96" s="319"/>
    </row>
    <row r="97" spans="1:237" s="76" customFormat="1" ht="150.75" customHeight="1">
      <c r="A97" s="282">
        <f t="shared" si="4"/>
        <v>92</v>
      </c>
      <c r="B97" s="318" t="s">
        <v>180</v>
      </c>
      <c r="C97" s="115">
        <v>33</v>
      </c>
      <c r="D97" s="187" t="s">
        <v>290</v>
      </c>
      <c r="E97" s="78" t="s">
        <v>291</v>
      </c>
      <c r="F97" s="78" t="s">
        <v>130</v>
      </c>
      <c r="G97" s="78" t="s">
        <v>282</v>
      </c>
      <c r="H97" s="85">
        <f>624000000-168000000</f>
        <v>456000000</v>
      </c>
      <c r="I97" s="87"/>
      <c r="J97" s="129">
        <f t="shared" si="3"/>
        <v>456000000</v>
      </c>
      <c r="K97" s="87">
        <v>150</v>
      </c>
      <c r="L97" s="77">
        <v>41750</v>
      </c>
      <c r="M97" s="77">
        <v>41750</v>
      </c>
      <c r="N97" s="77">
        <v>41930</v>
      </c>
      <c r="O97" s="360" t="s">
        <v>10</v>
      </c>
      <c r="P97" s="355" t="s">
        <v>541</v>
      </c>
      <c r="Q97" s="185" t="s">
        <v>43</v>
      </c>
      <c r="R97" s="197"/>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319"/>
      <c r="AY97" s="319"/>
      <c r="AZ97" s="319"/>
      <c r="BA97" s="319"/>
      <c r="BB97" s="319"/>
      <c r="BC97" s="319"/>
      <c r="BD97" s="319"/>
      <c r="BE97" s="319"/>
      <c r="BF97" s="319"/>
      <c r="BG97" s="319"/>
      <c r="BH97" s="319"/>
      <c r="BI97" s="319"/>
      <c r="BJ97" s="319"/>
      <c r="BK97" s="319"/>
      <c r="BL97" s="319"/>
      <c r="BM97" s="319"/>
      <c r="BN97" s="319"/>
      <c r="BO97" s="319"/>
      <c r="BP97" s="319"/>
      <c r="BQ97" s="319"/>
      <c r="BR97" s="319"/>
      <c r="BS97" s="319"/>
      <c r="BT97" s="319"/>
      <c r="BU97" s="319"/>
      <c r="BV97" s="319"/>
      <c r="BW97" s="319"/>
      <c r="BX97" s="319"/>
      <c r="BY97" s="319"/>
      <c r="BZ97" s="319"/>
      <c r="CA97" s="319"/>
      <c r="CB97" s="319"/>
      <c r="CC97" s="319"/>
      <c r="CD97" s="319"/>
      <c r="CE97" s="319"/>
      <c r="CF97" s="319"/>
      <c r="CG97" s="319"/>
      <c r="CH97" s="319"/>
      <c r="CI97" s="319"/>
      <c r="CJ97" s="319"/>
      <c r="CK97" s="319"/>
      <c r="CL97" s="319"/>
      <c r="CM97" s="319"/>
      <c r="CN97" s="319"/>
      <c r="CO97" s="319"/>
      <c r="CP97" s="319"/>
      <c r="CQ97" s="319"/>
      <c r="CR97" s="319"/>
      <c r="CS97" s="319"/>
      <c r="CT97" s="319"/>
      <c r="CU97" s="319"/>
      <c r="CV97" s="319"/>
      <c r="CW97" s="319"/>
      <c r="CX97" s="319"/>
      <c r="CY97" s="319"/>
      <c r="CZ97" s="319"/>
      <c r="DA97" s="319"/>
      <c r="DB97" s="319"/>
      <c r="DC97" s="319"/>
      <c r="DD97" s="319"/>
      <c r="DE97" s="319"/>
      <c r="DF97" s="319"/>
      <c r="DG97" s="319"/>
      <c r="DH97" s="319"/>
      <c r="DI97" s="319"/>
      <c r="DJ97" s="319"/>
      <c r="DK97" s="319"/>
      <c r="DL97" s="319"/>
      <c r="DM97" s="319"/>
      <c r="DN97" s="319"/>
      <c r="DO97" s="319"/>
      <c r="DP97" s="319"/>
      <c r="DQ97" s="319"/>
      <c r="DR97" s="319"/>
      <c r="DS97" s="319"/>
      <c r="DT97" s="319"/>
      <c r="DU97" s="319"/>
      <c r="DV97" s="319"/>
      <c r="DW97" s="319"/>
      <c r="DX97" s="319"/>
      <c r="DY97" s="319"/>
      <c r="DZ97" s="319"/>
      <c r="EA97" s="319"/>
      <c r="EB97" s="319"/>
      <c r="EC97" s="319"/>
      <c r="ED97" s="319"/>
      <c r="EE97" s="319"/>
      <c r="EF97" s="319"/>
      <c r="EG97" s="319"/>
      <c r="EH97" s="319"/>
      <c r="EI97" s="319"/>
      <c r="EJ97" s="319"/>
      <c r="EK97" s="319"/>
      <c r="EL97" s="319"/>
      <c r="EM97" s="319"/>
      <c r="EN97" s="319"/>
      <c r="EO97" s="319"/>
      <c r="EP97" s="319"/>
      <c r="EQ97" s="319"/>
      <c r="ER97" s="319"/>
      <c r="ES97" s="319"/>
      <c r="ET97" s="319"/>
      <c r="EU97" s="319"/>
      <c r="EV97" s="319"/>
      <c r="EW97" s="319"/>
      <c r="EX97" s="319"/>
      <c r="EY97" s="319"/>
      <c r="EZ97" s="319"/>
      <c r="FA97" s="319"/>
      <c r="FB97" s="319"/>
      <c r="FC97" s="319"/>
      <c r="FD97" s="319"/>
      <c r="FE97" s="319"/>
      <c r="FF97" s="319"/>
      <c r="FG97" s="319"/>
      <c r="FH97" s="319"/>
      <c r="FI97" s="319"/>
      <c r="FJ97" s="319"/>
      <c r="FK97" s="319"/>
      <c r="FL97" s="319"/>
      <c r="FM97" s="319"/>
      <c r="FN97" s="319"/>
      <c r="FO97" s="319"/>
      <c r="FP97" s="319"/>
      <c r="FQ97" s="319"/>
      <c r="FR97" s="319"/>
      <c r="FS97" s="319"/>
      <c r="FT97" s="319"/>
      <c r="FU97" s="319"/>
      <c r="FV97" s="319"/>
      <c r="FW97" s="319"/>
      <c r="FX97" s="319"/>
      <c r="FY97" s="319"/>
      <c r="FZ97" s="319"/>
      <c r="GA97" s="319"/>
      <c r="GB97" s="319"/>
      <c r="GC97" s="319"/>
      <c r="GD97" s="319"/>
      <c r="GE97" s="319"/>
      <c r="GF97" s="319"/>
      <c r="GG97" s="319"/>
      <c r="GH97" s="319"/>
      <c r="GI97" s="319"/>
      <c r="GJ97" s="319"/>
      <c r="GK97" s="319"/>
      <c r="GL97" s="319"/>
      <c r="GM97" s="319"/>
      <c r="GN97" s="319"/>
      <c r="GO97" s="319"/>
      <c r="GP97" s="319"/>
      <c r="GQ97" s="319"/>
      <c r="GR97" s="319"/>
      <c r="GS97" s="319"/>
      <c r="GT97" s="319"/>
      <c r="GU97" s="319"/>
      <c r="GV97" s="319"/>
      <c r="GW97" s="319"/>
      <c r="GX97" s="319"/>
      <c r="GY97" s="319"/>
      <c r="GZ97" s="319"/>
      <c r="HA97" s="319"/>
      <c r="HB97" s="319"/>
      <c r="HC97" s="319"/>
      <c r="HD97" s="319"/>
      <c r="HE97" s="319"/>
      <c r="HF97" s="319"/>
      <c r="HG97" s="319"/>
      <c r="HH97" s="319"/>
      <c r="HI97" s="319"/>
      <c r="HJ97" s="319"/>
      <c r="HK97" s="319"/>
      <c r="HL97" s="319"/>
      <c r="HM97" s="319"/>
      <c r="HN97" s="319"/>
      <c r="HO97" s="319"/>
      <c r="HP97" s="319"/>
      <c r="HQ97" s="319"/>
      <c r="HR97" s="319"/>
      <c r="HS97" s="319"/>
      <c r="HT97" s="319"/>
      <c r="HU97" s="319"/>
      <c r="HV97" s="319"/>
      <c r="HW97" s="319"/>
      <c r="HX97" s="319"/>
      <c r="HY97" s="319"/>
      <c r="HZ97" s="319"/>
      <c r="IA97" s="319"/>
      <c r="IB97" s="319"/>
      <c r="IC97" s="319"/>
    </row>
    <row r="98" spans="1:237" s="76" customFormat="1" ht="151.5" customHeight="1">
      <c r="A98" s="282">
        <f t="shared" si="4"/>
        <v>93</v>
      </c>
      <c r="B98" s="318" t="s">
        <v>180</v>
      </c>
      <c r="C98" s="115">
        <v>33</v>
      </c>
      <c r="D98" s="187" t="s">
        <v>290</v>
      </c>
      <c r="E98" s="78" t="s">
        <v>291</v>
      </c>
      <c r="F98" s="78" t="s">
        <v>283</v>
      </c>
      <c r="G98" s="78" t="s">
        <v>178</v>
      </c>
      <c r="H98" s="85">
        <v>120000000</v>
      </c>
      <c r="I98" s="87"/>
      <c r="J98" s="129">
        <f t="shared" si="3"/>
        <v>120000000</v>
      </c>
      <c r="K98" s="87">
        <v>150</v>
      </c>
      <c r="L98" s="77">
        <v>41715</v>
      </c>
      <c r="M98" s="77">
        <v>41717</v>
      </c>
      <c r="N98" s="77">
        <v>42266</v>
      </c>
      <c r="O98" s="353" t="s">
        <v>10</v>
      </c>
      <c r="P98" s="119" t="s">
        <v>486</v>
      </c>
      <c r="Q98" s="185" t="s">
        <v>44</v>
      </c>
      <c r="R98" s="197"/>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19"/>
      <c r="AZ98" s="319"/>
      <c r="BA98" s="319"/>
      <c r="BB98" s="319"/>
      <c r="BC98" s="319"/>
      <c r="BD98" s="319"/>
      <c r="BE98" s="319"/>
      <c r="BF98" s="319"/>
      <c r="BG98" s="319"/>
      <c r="BH98" s="319"/>
      <c r="BI98" s="319"/>
      <c r="BJ98" s="319"/>
      <c r="BK98" s="319"/>
      <c r="BL98" s="319"/>
      <c r="BM98" s="319"/>
      <c r="BN98" s="319"/>
      <c r="BO98" s="319"/>
      <c r="BP98" s="319"/>
      <c r="BQ98" s="319"/>
      <c r="BR98" s="319"/>
      <c r="BS98" s="319"/>
      <c r="BT98" s="319"/>
      <c r="BU98" s="319"/>
      <c r="BV98" s="319"/>
      <c r="BW98" s="319"/>
      <c r="BX98" s="319"/>
      <c r="BY98" s="319"/>
      <c r="BZ98" s="319"/>
      <c r="CA98" s="319"/>
      <c r="CB98" s="319"/>
      <c r="CC98" s="319"/>
      <c r="CD98" s="319"/>
      <c r="CE98" s="319"/>
      <c r="CF98" s="319"/>
      <c r="CG98" s="319"/>
      <c r="CH98" s="319"/>
      <c r="CI98" s="319"/>
      <c r="CJ98" s="319"/>
      <c r="CK98" s="319"/>
      <c r="CL98" s="319"/>
      <c r="CM98" s="319"/>
      <c r="CN98" s="319"/>
      <c r="CO98" s="319"/>
      <c r="CP98" s="319"/>
      <c r="CQ98" s="319"/>
      <c r="CR98" s="319"/>
      <c r="CS98" s="319"/>
      <c r="CT98" s="319"/>
      <c r="CU98" s="319"/>
      <c r="CV98" s="319"/>
      <c r="CW98" s="319"/>
      <c r="CX98" s="319"/>
      <c r="CY98" s="319"/>
      <c r="CZ98" s="319"/>
      <c r="DA98" s="319"/>
      <c r="DB98" s="319"/>
      <c r="DC98" s="319"/>
      <c r="DD98" s="319"/>
      <c r="DE98" s="319"/>
      <c r="DF98" s="319"/>
      <c r="DG98" s="319"/>
      <c r="DH98" s="319"/>
      <c r="DI98" s="319"/>
      <c r="DJ98" s="319"/>
      <c r="DK98" s="319"/>
      <c r="DL98" s="319"/>
      <c r="DM98" s="319"/>
      <c r="DN98" s="319"/>
      <c r="DO98" s="319"/>
      <c r="DP98" s="319"/>
      <c r="DQ98" s="319"/>
      <c r="DR98" s="319"/>
      <c r="DS98" s="319"/>
      <c r="DT98" s="319"/>
      <c r="DU98" s="319"/>
      <c r="DV98" s="319"/>
      <c r="DW98" s="319"/>
      <c r="DX98" s="319"/>
      <c r="DY98" s="319"/>
      <c r="DZ98" s="319"/>
      <c r="EA98" s="319"/>
      <c r="EB98" s="319"/>
      <c r="EC98" s="319"/>
      <c r="ED98" s="319"/>
      <c r="EE98" s="319"/>
      <c r="EF98" s="319"/>
      <c r="EG98" s="319"/>
      <c r="EH98" s="319"/>
      <c r="EI98" s="319"/>
      <c r="EJ98" s="319"/>
      <c r="EK98" s="319"/>
      <c r="EL98" s="319"/>
      <c r="EM98" s="319"/>
      <c r="EN98" s="319"/>
      <c r="EO98" s="319"/>
      <c r="EP98" s="319"/>
      <c r="EQ98" s="319"/>
      <c r="ER98" s="319"/>
      <c r="ES98" s="319"/>
      <c r="ET98" s="319"/>
      <c r="EU98" s="319"/>
      <c r="EV98" s="319"/>
      <c r="EW98" s="319"/>
      <c r="EX98" s="319"/>
      <c r="EY98" s="319"/>
      <c r="EZ98" s="319"/>
      <c r="FA98" s="319"/>
      <c r="FB98" s="319"/>
      <c r="FC98" s="319"/>
      <c r="FD98" s="319"/>
      <c r="FE98" s="319"/>
      <c r="FF98" s="319"/>
      <c r="FG98" s="319"/>
      <c r="FH98" s="319"/>
      <c r="FI98" s="319"/>
      <c r="FJ98" s="319"/>
      <c r="FK98" s="319"/>
      <c r="FL98" s="319"/>
      <c r="FM98" s="319"/>
      <c r="FN98" s="319"/>
      <c r="FO98" s="319"/>
      <c r="FP98" s="319"/>
      <c r="FQ98" s="319"/>
      <c r="FR98" s="319"/>
      <c r="FS98" s="319"/>
      <c r="FT98" s="319"/>
      <c r="FU98" s="319"/>
      <c r="FV98" s="319"/>
      <c r="FW98" s="319"/>
      <c r="FX98" s="319"/>
      <c r="FY98" s="319"/>
      <c r="FZ98" s="319"/>
      <c r="GA98" s="319"/>
      <c r="GB98" s="319"/>
      <c r="GC98" s="319"/>
      <c r="GD98" s="319"/>
      <c r="GE98" s="319"/>
      <c r="GF98" s="319"/>
      <c r="GG98" s="319"/>
      <c r="GH98" s="319"/>
      <c r="GI98" s="319"/>
      <c r="GJ98" s="319"/>
      <c r="GK98" s="319"/>
      <c r="GL98" s="319"/>
      <c r="GM98" s="319"/>
      <c r="GN98" s="319"/>
      <c r="GO98" s="319"/>
      <c r="GP98" s="319"/>
      <c r="GQ98" s="319"/>
      <c r="GR98" s="319"/>
      <c r="GS98" s="319"/>
      <c r="GT98" s="319"/>
      <c r="GU98" s="319"/>
      <c r="GV98" s="319"/>
      <c r="GW98" s="319"/>
      <c r="GX98" s="319"/>
      <c r="GY98" s="319"/>
      <c r="GZ98" s="319"/>
      <c r="HA98" s="319"/>
      <c r="HB98" s="319"/>
      <c r="HC98" s="319"/>
      <c r="HD98" s="319"/>
      <c r="HE98" s="319"/>
      <c r="HF98" s="319"/>
      <c r="HG98" s="319"/>
      <c r="HH98" s="319"/>
      <c r="HI98" s="319"/>
      <c r="HJ98" s="319"/>
      <c r="HK98" s="319"/>
      <c r="HL98" s="319"/>
      <c r="HM98" s="319"/>
      <c r="HN98" s="319"/>
      <c r="HO98" s="319"/>
      <c r="HP98" s="319"/>
      <c r="HQ98" s="319"/>
      <c r="HR98" s="319"/>
      <c r="HS98" s="319"/>
      <c r="HT98" s="319"/>
      <c r="HU98" s="319"/>
      <c r="HV98" s="319"/>
      <c r="HW98" s="319"/>
      <c r="HX98" s="319"/>
      <c r="HY98" s="319"/>
      <c r="HZ98" s="319"/>
      <c r="IA98" s="319"/>
      <c r="IB98" s="319"/>
      <c r="IC98" s="319"/>
    </row>
    <row r="99" spans="1:237" s="76" customFormat="1" ht="258.75" customHeight="1">
      <c r="A99" s="282">
        <f t="shared" si="4"/>
        <v>94</v>
      </c>
      <c r="B99" s="318" t="s">
        <v>180</v>
      </c>
      <c r="C99" s="115">
        <v>33</v>
      </c>
      <c r="D99" s="187" t="s">
        <v>290</v>
      </c>
      <c r="E99" s="78" t="s">
        <v>291</v>
      </c>
      <c r="F99" s="185" t="s">
        <v>130</v>
      </c>
      <c r="G99" s="78" t="s">
        <v>178</v>
      </c>
      <c r="H99" s="85">
        <v>500000000</v>
      </c>
      <c r="I99" s="87"/>
      <c r="J99" s="129">
        <f t="shared" si="3"/>
        <v>500000000</v>
      </c>
      <c r="K99" s="87">
        <v>150</v>
      </c>
      <c r="L99" s="77">
        <v>41715</v>
      </c>
      <c r="M99" s="77">
        <v>41715</v>
      </c>
      <c r="N99" s="77">
        <v>41895</v>
      </c>
      <c r="O99" s="353" t="s">
        <v>11</v>
      </c>
      <c r="P99" s="119" t="s">
        <v>485</v>
      </c>
      <c r="Q99" s="185" t="s">
        <v>223</v>
      </c>
      <c r="R99" s="197"/>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19"/>
      <c r="AY99" s="319"/>
      <c r="AZ99" s="319"/>
      <c r="BA99" s="319"/>
      <c r="BB99" s="319"/>
      <c r="BC99" s="319"/>
      <c r="BD99" s="319"/>
      <c r="BE99" s="319"/>
      <c r="BF99" s="319"/>
      <c r="BG99" s="319"/>
      <c r="BH99" s="319"/>
      <c r="BI99" s="319"/>
      <c r="BJ99" s="319"/>
      <c r="BK99" s="319"/>
      <c r="BL99" s="319"/>
      <c r="BM99" s="319"/>
      <c r="BN99" s="319"/>
      <c r="BO99" s="319"/>
      <c r="BP99" s="319"/>
      <c r="BQ99" s="319"/>
      <c r="BR99" s="319"/>
      <c r="BS99" s="319"/>
      <c r="BT99" s="319"/>
      <c r="BU99" s="319"/>
      <c r="BV99" s="319"/>
      <c r="BW99" s="319"/>
      <c r="BX99" s="319"/>
      <c r="BY99" s="319"/>
      <c r="BZ99" s="319"/>
      <c r="CA99" s="319"/>
      <c r="CB99" s="319"/>
      <c r="CC99" s="319"/>
      <c r="CD99" s="319"/>
      <c r="CE99" s="319"/>
      <c r="CF99" s="319"/>
      <c r="CG99" s="319"/>
      <c r="CH99" s="319"/>
      <c r="CI99" s="319"/>
      <c r="CJ99" s="319"/>
      <c r="CK99" s="319"/>
      <c r="CL99" s="319"/>
      <c r="CM99" s="319"/>
      <c r="CN99" s="319"/>
      <c r="CO99" s="319"/>
      <c r="CP99" s="319"/>
      <c r="CQ99" s="319"/>
      <c r="CR99" s="319"/>
      <c r="CS99" s="319"/>
      <c r="CT99" s="319"/>
      <c r="CU99" s="319"/>
      <c r="CV99" s="319"/>
      <c r="CW99" s="319"/>
      <c r="CX99" s="319"/>
      <c r="CY99" s="319"/>
      <c r="CZ99" s="319"/>
      <c r="DA99" s="319"/>
      <c r="DB99" s="319"/>
      <c r="DC99" s="319"/>
      <c r="DD99" s="319"/>
      <c r="DE99" s="319"/>
      <c r="DF99" s="319"/>
      <c r="DG99" s="319"/>
      <c r="DH99" s="319"/>
      <c r="DI99" s="319"/>
      <c r="DJ99" s="319"/>
      <c r="DK99" s="319"/>
      <c r="DL99" s="319"/>
      <c r="DM99" s="319"/>
      <c r="DN99" s="319"/>
      <c r="DO99" s="319"/>
      <c r="DP99" s="319"/>
      <c r="DQ99" s="319"/>
      <c r="DR99" s="319"/>
      <c r="DS99" s="319"/>
      <c r="DT99" s="319"/>
      <c r="DU99" s="319"/>
      <c r="DV99" s="319"/>
      <c r="DW99" s="319"/>
      <c r="DX99" s="319"/>
      <c r="DY99" s="319"/>
      <c r="DZ99" s="319"/>
      <c r="EA99" s="319"/>
      <c r="EB99" s="319"/>
      <c r="EC99" s="319"/>
      <c r="ED99" s="319"/>
      <c r="EE99" s="319"/>
      <c r="EF99" s="319"/>
      <c r="EG99" s="319"/>
      <c r="EH99" s="319"/>
      <c r="EI99" s="319"/>
      <c r="EJ99" s="319"/>
      <c r="EK99" s="319"/>
      <c r="EL99" s="319"/>
      <c r="EM99" s="319"/>
      <c r="EN99" s="319"/>
      <c r="EO99" s="319"/>
      <c r="EP99" s="319"/>
      <c r="EQ99" s="319"/>
      <c r="ER99" s="319"/>
      <c r="ES99" s="319"/>
      <c r="ET99" s="319"/>
      <c r="EU99" s="319"/>
      <c r="EV99" s="319"/>
      <c r="EW99" s="319"/>
      <c r="EX99" s="319"/>
      <c r="EY99" s="319"/>
      <c r="EZ99" s="319"/>
      <c r="FA99" s="319"/>
      <c r="FB99" s="319"/>
      <c r="FC99" s="319"/>
      <c r="FD99" s="319"/>
      <c r="FE99" s="319"/>
      <c r="FF99" s="319"/>
      <c r="FG99" s="319"/>
      <c r="FH99" s="319"/>
      <c r="FI99" s="319"/>
      <c r="FJ99" s="319"/>
      <c r="FK99" s="319"/>
      <c r="FL99" s="319"/>
      <c r="FM99" s="319"/>
      <c r="FN99" s="319"/>
      <c r="FO99" s="319"/>
      <c r="FP99" s="319"/>
      <c r="FQ99" s="319"/>
      <c r="FR99" s="319"/>
      <c r="FS99" s="319"/>
      <c r="FT99" s="319"/>
      <c r="FU99" s="319"/>
      <c r="FV99" s="319"/>
      <c r="FW99" s="319"/>
      <c r="FX99" s="319"/>
      <c r="FY99" s="319"/>
      <c r="FZ99" s="319"/>
      <c r="GA99" s="319"/>
      <c r="GB99" s="319"/>
      <c r="GC99" s="319"/>
      <c r="GD99" s="319"/>
      <c r="GE99" s="319"/>
      <c r="GF99" s="319"/>
      <c r="GG99" s="319"/>
      <c r="GH99" s="319"/>
      <c r="GI99" s="319"/>
      <c r="GJ99" s="319"/>
      <c r="GK99" s="319"/>
      <c r="GL99" s="319"/>
      <c r="GM99" s="319"/>
      <c r="GN99" s="319"/>
      <c r="GO99" s="319"/>
      <c r="GP99" s="319"/>
      <c r="GQ99" s="319"/>
      <c r="GR99" s="319"/>
      <c r="GS99" s="319"/>
      <c r="GT99" s="319"/>
      <c r="GU99" s="319"/>
      <c r="GV99" s="319"/>
      <c r="GW99" s="319"/>
      <c r="GX99" s="319"/>
      <c r="GY99" s="319"/>
      <c r="GZ99" s="319"/>
      <c r="HA99" s="319"/>
      <c r="HB99" s="319"/>
      <c r="HC99" s="319"/>
      <c r="HD99" s="319"/>
      <c r="HE99" s="319"/>
      <c r="HF99" s="319"/>
      <c r="HG99" s="319"/>
      <c r="HH99" s="319"/>
      <c r="HI99" s="319"/>
      <c r="HJ99" s="319"/>
      <c r="HK99" s="319"/>
      <c r="HL99" s="319"/>
      <c r="HM99" s="319"/>
      <c r="HN99" s="319"/>
      <c r="HO99" s="319"/>
      <c r="HP99" s="319"/>
      <c r="HQ99" s="319"/>
      <c r="HR99" s="319"/>
      <c r="HS99" s="319"/>
      <c r="HT99" s="319"/>
      <c r="HU99" s="319"/>
      <c r="HV99" s="319"/>
      <c r="HW99" s="319"/>
      <c r="HX99" s="319"/>
      <c r="HY99" s="319"/>
      <c r="HZ99" s="319"/>
      <c r="IA99" s="319"/>
      <c r="IB99" s="319"/>
      <c r="IC99" s="319"/>
    </row>
    <row r="100" spans="1:237" s="76" customFormat="1" ht="220.5" customHeight="1">
      <c r="A100" s="282">
        <f t="shared" si="4"/>
        <v>95</v>
      </c>
      <c r="B100" s="318" t="s">
        <v>180</v>
      </c>
      <c r="C100" s="115">
        <v>33</v>
      </c>
      <c r="D100" s="187" t="s">
        <v>290</v>
      </c>
      <c r="E100" s="78" t="s">
        <v>291</v>
      </c>
      <c r="F100" s="185" t="s">
        <v>130</v>
      </c>
      <c r="G100" s="78" t="s">
        <v>178</v>
      </c>
      <c r="H100" s="85">
        <v>600000000</v>
      </c>
      <c r="I100" s="87"/>
      <c r="J100" s="129">
        <f t="shared" si="3"/>
        <v>600000000</v>
      </c>
      <c r="K100" s="87">
        <v>150</v>
      </c>
      <c r="L100" s="77">
        <f>+N79+90</f>
        <v>42220</v>
      </c>
      <c r="M100" s="77">
        <v>41987</v>
      </c>
      <c r="N100" s="77">
        <v>42107</v>
      </c>
      <c r="O100" s="307" t="s">
        <v>12</v>
      </c>
      <c r="P100" s="119" t="s">
        <v>484</v>
      </c>
      <c r="Q100" s="185" t="s">
        <v>117</v>
      </c>
      <c r="R100" s="197"/>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c r="AO100" s="319"/>
      <c r="AP100" s="319"/>
      <c r="AQ100" s="319"/>
      <c r="AR100" s="319"/>
      <c r="AS100" s="319"/>
      <c r="AT100" s="319"/>
      <c r="AU100" s="319"/>
      <c r="AV100" s="319"/>
      <c r="AW100" s="319"/>
      <c r="AX100" s="319"/>
      <c r="AY100" s="319"/>
      <c r="AZ100" s="319"/>
      <c r="BA100" s="319"/>
      <c r="BB100" s="319"/>
      <c r="BC100" s="319"/>
      <c r="BD100" s="319"/>
      <c r="BE100" s="319"/>
      <c r="BF100" s="319"/>
      <c r="BG100" s="319"/>
      <c r="BH100" s="319"/>
      <c r="BI100" s="319"/>
      <c r="BJ100" s="319"/>
      <c r="BK100" s="319"/>
      <c r="BL100" s="319"/>
      <c r="BM100" s="319"/>
      <c r="BN100" s="319"/>
      <c r="BO100" s="319"/>
      <c r="BP100" s="319"/>
      <c r="BQ100" s="319"/>
      <c r="BR100" s="319"/>
      <c r="BS100" s="319"/>
      <c r="BT100" s="319"/>
      <c r="BU100" s="319"/>
      <c r="BV100" s="319"/>
      <c r="BW100" s="319"/>
      <c r="BX100" s="319"/>
      <c r="BY100" s="319"/>
      <c r="BZ100" s="319"/>
      <c r="CA100" s="319"/>
      <c r="CB100" s="319"/>
      <c r="CC100" s="319"/>
      <c r="CD100" s="319"/>
      <c r="CE100" s="319"/>
      <c r="CF100" s="319"/>
      <c r="CG100" s="319"/>
      <c r="CH100" s="319"/>
      <c r="CI100" s="319"/>
      <c r="CJ100" s="319"/>
      <c r="CK100" s="319"/>
      <c r="CL100" s="319"/>
      <c r="CM100" s="319"/>
      <c r="CN100" s="319"/>
      <c r="CO100" s="319"/>
      <c r="CP100" s="319"/>
      <c r="CQ100" s="319"/>
      <c r="CR100" s="319"/>
      <c r="CS100" s="319"/>
      <c r="CT100" s="319"/>
      <c r="CU100" s="319"/>
      <c r="CV100" s="319"/>
      <c r="CW100" s="319"/>
      <c r="CX100" s="319"/>
      <c r="CY100" s="319"/>
      <c r="CZ100" s="319"/>
      <c r="DA100" s="319"/>
      <c r="DB100" s="319"/>
      <c r="DC100" s="319"/>
      <c r="DD100" s="319"/>
      <c r="DE100" s="319"/>
      <c r="DF100" s="319"/>
      <c r="DG100" s="319"/>
      <c r="DH100" s="319"/>
      <c r="DI100" s="319"/>
      <c r="DJ100" s="319"/>
      <c r="DK100" s="319"/>
      <c r="DL100" s="319"/>
      <c r="DM100" s="319"/>
      <c r="DN100" s="319"/>
      <c r="DO100" s="319"/>
      <c r="DP100" s="319"/>
      <c r="DQ100" s="319"/>
      <c r="DR100" s="319"/>
      <c r="DS100" s="319"/>
      <c r="DT100" s="319"/>
      <c r="DU100" s="319"/>
      <c r="DV100" s="319"/>
      <c r="DW100" s="319"/>
      <c r="DX100" s="319"/>
      <c r="DY100" s="319"/>
      <c r="DZ100" s="319"/>
      <c r="EA100" s="319"/>
      <c r="EB100" s="319"/>
      <c r="EC100" s="319"/>
      <c r="ED100" s="319"/>
      <c r="EE100" s="319"/>
      <c r="EF100" s="319"/>
      <c r="EG100" s="319"/>
      <c r="EH100" s="319"/>
      <c r="EI100" s="319"/>
      <c r="EJ100" s="319"/>
      <c r="EK100" s="319"/>
      <c r="EL100" s="319"/>
      <c r="EM100" s="319"/>
      <c r="EN100" s="319"/>
      <c r="EO100" s="319"/>
      <c r="EP100" s="319"/>
      <c r="EQ100" s="319"/>
      <c r="ER100" s="319"/>
      <c r="ES100" s="319"/>
      <c r="ET100" s="319"/>
      <c r="EU100" s="319"/>
      <c r="EV100" s="319"/>
      <c r="EW100" s="319"/>
      <c r="EX100" s="319"/>
      <c r="EY100" s="319"/>
      <c r="EZ100" s="319"/>
      <c r="FA100" s="319"/>
      <c r="FB100" s="319"/>
      <c r="FC100" s="319"/>
      <c r="FD100" s="319"/>
      <c r="FE100" s="319"/>
      <c r="FF100" s="319"/>
      <c r="FG100" s="319"/>
      <c r="FH100" s="319"/>
      <c r="FI100" s="319"/>
      <c r="FJ100" s="319"/>
      <c r="FK100" s="319"/>
      <c r="FL100" s="319"/>
      <c r="FM100" s="319"/>
      <c r="FN100" s="319"/>
      <c r="FO100" s="319"/>
      <c r="FP100" s="319"/>
      <c r="FQ100" s="319"/>
      <c r="FR100" s="319"/>
      <c r="FS100" s="319"/>
      <c r="FT100" s="319"/>
      <c r="FU100" s="319"/>
      <c r="FV100" s="319"/>
      <c r="FW100" s="319"/>
      <c r="FX100" s="319"/>
      <c r="FY100" s="319"/>
      <c r="FZ100" s="319"/>
      <c r="GA100" s="319"/>
      <c r="GB100" s="319"/>
      <c r="GC100" s="319"/>
      <c r="GD100" s="319"/>
      <c r="GE100" s="319"/>
      <c r="GF100" s="319"/>
      <c r="GG100" s="319"/>
      <c r="GH100" s="319"/>
      <c r="GI100" s="319"/>
      <c r="GJ100" s="319"/>
      <c r="GK100" s="319"/>
      <c r="GL100" s="319"/>
      <c r="GM100" s="319"/>
      <c r="GN100" s="319"/>
      <c r="GO100" s="319"/>
      <c r="GP100" s="319"/>
      <c r="GQ100" s="319"/>
      <c r="GR100" s="319"/>
      <c r="GS100" s="319"/>
      <c r="GT100" s="319"/>
      <c r="GU100" s="319"/>
      <c r="GV100" s="319"/>
      <c r="GW100" s="319"/>
      <c r="GX100" s="319"/>
      <c r="GY100" s="319"/>
      <c r="GZ100" s="319"/>
      <c r="HA100" s="319"/>
      <c r="HB100" s="319"/>
      <c r="HC100" s="319"/>
      <c r="HD100" s="319"/>
      <c r="HE100" s="319"/>
      <c r="HF100" s="319"/>
      <c r="HG100" s="319"/>
      <c r="HH100" s="319"/>
      <c r="HI100" s="319"/>
      <c r="HJ100" s="319"/>
      <c r="HK100" s="319"/>
      <c r="HL100" s="319"/>
      <c r="HM100" s="319"/>
      <c r="HN100" s="319"/>
      <c r="HO100" s="319"/>
      <c r="HP100" s="319"/>
      <c r="HQ100" s="319"/>
      <c r="HR100" s="319"/>
      <c r="HS100" s="319"/>
      <c r="HT100" s="319"/>
      <c r="HU100" s="319"/>
      <c r="HV100" s="319"/>
      <c r="HW100" s="319"/>
      <c r="HX100" s="319"/>
      <c r="HY100" s="319"/>
      <c r="HZ100" s="319"/>
      <c r="IA100" s="319"/>
      <c r="IB100" s="319"/>
      <c r="IC100" s="319"/>
    </row>
    <row r="101" spans="1:237" s="76" customFormat="1" ht="266.25" customHeight="1">
      <c r="A101" s="282">
        <f t="shared" si="4"/>
        <v>96</v>
      </c>
      <c r="B101" s="318" t="s">
        <v>180</v>
      </c>
      <c r="C101" s="115">
        <v>33</v>
      </c>
      <c r="D101" s="187" t="s">
        <v>290</v>
      </c>
      <c r="E101" s="78" t="s">
        <v>291</v>
      </c>
      <c r="F101" s="78" t="s">
        <v>120</v>
      </c>
      <c r="G101" s="78" t="s">
        <v>240</v>
      </c>
      <c r="H101" s="163">
        <v>852110000</v>
      </c>
      <c r="I101" s="84">
        <v>24684800</v>
      </c>
      <c r="J101" s="129">
        <f t="shared" si="3"/>
        <v>827425200</v>
      </c>
      <c r="K101" s="67">
        <v>45</v>
      </c>
      <c r="L101" s="77">
        <v>41716</v>
      </c>
      <c r="M101" s="77">
        <v>41726</v>
      </c>
      <c r="N101" s="77">
        <v>41771</v>
      </c>
      <c r="O101" s="353" t="s">
        <v>8</v>
      </c>
      <c r="P101" s="112" t="s">
        <v>542</v>
      </c>
      <c r="Q101" s="185" t="s">
        <v>332</v>
      </c>
      <c r="R101" s="197"/>
      <c r="S101" s="197"/>
      <c r="T101" s="331"/>
      <c r="U101" s="319"/>
      <c r="V101" s="319"/>
      <c r="W101" s="319"/>
      <c r="X101" s="319"/>
      <c r="Y101" s="319"/>
      <c r="Z101" s="319"/>
      <c r="AA101" s="319"/>
      <c r="AB101" s="319"/>
      <c r="AC101" s="319"/>
      <c r="AD101" s="319"/>
      <c r="AE101" s="319"/>
      <c r="AF101" s="319"/>
      <c r="AG101" s="319"/>
      <c r="AH101" s="319"/>
      <c r="AI101" s="319"/>
      <c r="AJ101" s="319"/>
      <c r="AK101" s="319"/>
      <c r="AL101" s="319"/>
      <c r="AM101" s="319"/>
      <c r="AN101" s="319"/>
      <c r="AO101" s="319"/>
      <c r="AP101" s="319"/>
      <c r="AQ101" s="319"/>
      <c r="AR101" s="319"/>
      <c r="AS101" s="319"/>
      <c r="AT101" s="319"/>
      <c r="AU101" s="319"/>
      <c r="AV101" s="319"/>
      <c r="AW101" s="319"/>
      <c r="AX101" s="319"/>
      <c r="AY101" s="319"/>
      <c r="AZ101" s="319"/>
      <c r="BA101" s="319"/>
      <c r="BB101" s="319"/>
      <c r="BC101" s="319"/>
      <c r="BD101" s="319"/>
      <c r="BE101" s="319"/>
      <c r="BF101" s="319"/>
      <c r="BG101" s="319"/>
      <c r="BH101" s="319"/>
      <c r="BI101" s="319"/>
      <c r="BJ101" s="319"/>
      <c r="BK101" s="319"/>
      <c r="BL101" s="319"/>
      <c r="BM101" s="319"/>
      <c r="BN101" s="319"/>
      <c r="BO101" s="319"/>
      <c r="BP101" s="319"/>
      <c r="BQ101" s="319"/>
      <c r="BR101" s="319"/>
      <c r="BS101" s="319"/>
      <c r="BT101" s="319"/>
      <c r="BU101" s="319"/>
      <c r="BV101" s="319"/>
      <c r="BW101" s="319"/>
      <c r="BX101" s="319"/>
      <c r="BY101" s="319"/>
      <c r="BZ101" s="319"/>
      <c r="CA101" s="319"/>
      <c r="CB101" s="319"/>
      <c r="CC101" s="319"/>
      <c r="CD101" s="319"/>
      <c r="CE101" s="319"/>
      <c r="CF101" s="319"/>
      <c r="CG101" s="319"/>
      <c r="CH101" s="319"/>
      <c r="CI101" s="319"/>
      <c r="CJ101" s="319"/>
      <c r="CK101" s="319"/>
      <c r="CL101" s="319"/>
      <c r="CM101" s="319"/>
      <c r="CN101" s="319"/>
      <c r="CO101" s="319"/>
      <c r="CP101" s="319"/>
      <c r="CQ101" s="319"/>
      <c r="CR101" s="319"/>
      <c r="CS101" s="319"/>
      <c r="CT101" s="319"/>
      <c r="CU101" s="319"/>
      <c r="CV101" s="319"/>
      <c r="CW101" s="319"/>
      <c r="CX101" s="319"/>
      <c r="CY101" s="319"/>
      <c r="CZ101" s="319"/>
      <c r="DA101" s="319"/>
      <c r="DB101" s="319"/>
      <c r="DC101" s="319"/>
      <c r="DD101" s="319"/>
      <c r="DE101" s="319"/>
      <c r="DF101" s="319"/>
      <c r="DG101" s="319"/>
      <c r="DH101" s="319"/>
      <c r="DI101" s="319"/>
      <c r="DJ101" s="319"/>
      <c r="DK101" s="319"/>
      <c r="DL101" s="319"/>
      <c r="DM101" s="319"/>
      <c r="DN101" s="319"/>
      <c r="DO101" s="319"/>
      <c r="DP101" s="319"/>
      <c r="DQ101" s="319"/>
      <c r="DR101" s="319"/>
      <c r="DS101" s="319"/>
      <c r="DT101" s="319"/>
      <c r="DU101" s="319"/>
      <c r="DV101" s="319"/>
      <c r="DW101" s="319"/>
      <c r="DX101" s="319"/>
      <c r="DY101" s="319"/>
      <c r="DZ101" s="319"/>
      <c r="EA101" s="319"/>
      <c r="EB101" s="319"/>
      <c r="EC101" s="319"/>
      <c r="ED101" s="319"/>
      <c r="EE101" s="319"/>
      <c r="EF101" s="319"/>
      <c r="EG101" s="319"/>
      <c r="EH101" s="319"/>
      <c r="EI101" s="319"/>
      <c r="EJ101" s="319"/>
      <c r="EK101" s="319"/>
      <c r="EL101" s="319"/>
      <c r="EM101" s="319"/>
      <c r="EN101" s="319"/>
      <c r="EO101" s="319"/>
      <c r="EP101" s="319"/>
      <c r="EQ101" s="319"/>
      <c r="ER101" s="319"/>
      <c r="ES101" s="319"/>
      <c r="ET101" s="319"/>
      <c r="EU101" s="319"/>
      <c r="EV101" s="319"/>
      <c r="EW101" s="319"/>
      <c r="EX101" s="319"/>
      <c r="EY101" s="319"/>
      <c r="EZ101" s="319"/>
      <c r="FA101" s="319"/>
      <c r="FB101" s="319"/>
      <c r="FC101" s="319"/>
      <c r="FD101" s="319"/>
      <c r="FE101" s="319"/>
      <c r="FF101" s="319"/>
      <c r="FG101" s="319"/>
      <c r="FH101" s="319"/>
      <c r="FI101" s="319"/>
      <c r="FJ101" s="319"/>
      <c r="FK101" s="319"/>
      <c r="FL101" s="319"/>
      <c r="FM101" s="319"/>
      <c r="FN101" s="319"/>
      <c r="FO101" s="319"/>
      <c r="FP101" s="319"/>
      <c r="FQ101" s="319"/>
      <c r="FR101" s="319"/>
      <c r="FS101" s="319"/>
      <c r="FT101" s="319"/>
      <c r="FU101" s="319"/>
      <c r="FV101" s="319"/>
      <c r="FW101" s="319"/>
      <c r="FX101" s="319"/>
      <c r="FY101" s="319"/>
      <c r="FZ101" s="319"/>
      <c r="GA101" s="319"/>
      <c r="GB101" s="319"/>
      <c r="GC101" s="319"/>
      <c r="GD101" s="319"/>
      <c r="GE101" s="319"/>
      <c r="GF101" s="319"/>
      <c r="GG101" s="319"/>
      <c r="GH101" s="319"/>
      <c r="GI101" s="319"/>
      <c r="GJ101" s="319"/>
      <c r="GK101" s="319"/>
      <c r="GL101" s="319"/>
      <c r="GM101" s="319"/>
      <c r="GN101" s="319"/>
      <c r="GO101" s="319"/>
      <c r="GP101" s="319"/>
      <c r="GQ101" s="319"/>
      <c r="GR101" s="319"/>
      <c r="GS101" s="319"/>
      <c r="GT101" s="319"/>
      <c r="GU101" s="319"/>
      <c r="GV101" s="319"/>
      <c r="GW101" s="319"/>
      <c r="GX101" s="319"/>
      <c r="GY101" s="319"/>
      <c r="GZ101" s="319"/>
      <c r="HA101" s="319"/>
      <c r="HB101" s="319"/>
      <c r="HC101" s="319"/>
      <c r="HD101" s="319"/>
      <c r="HE101" s="319"/>
      <c r="HF101" s="319"/>
      <c r="HG101" s="319"/>
      <c r="HH101" s="319"/>
      <c r="HI101" s="319"/>
      <c r="HJ101" s="319"/>
      <c r="HK101" s="319"/>
      <c r="HL101" s="319"/>
      <c r="HM101" s="319"/>
      <c r="HN101" s="319"/>
      <c r="HO101" s="319"/>
      <c r="HP101" s="319"/>
      <c r="HQ101" s="319"/>
      <c r="HR101" s="319"/>
      <c r="HS101" s="319"/>
      <c r="HT101" s="319"/>
      <c r="HU101" s="319"/>
      <c r="HV101" s="319"/>
      <c r="HW101" s="319"/>
      <c r="HX101" s="319"/>
      <c r="HY101" s="319"/>
      <c r="HZ101" s="319"/>
      <c r="IA101" s="319"/>
      <c r="IB101" s="319"/>
      <c r="IC101" s="319"/>
    </row>
    <row r="102" spans="1:237" s="76" customFormat="1" ht="96.75" customHeight="1">
      <c r="A102" s="282">
        <f t="shared" si="4"/>
        <v>97</v>
      </c>
      <c r="B102" s="318" t="s">
        <v>180</v>
      </c>
      <c r="C102" s="115">
        <v>33</v>
      </c>
      <c r="D102" s="187" t="s">
        <v>290</v>
      </c>
      <c r="E102" s="78" t="s">
        <v>291</v>
      </c>
      <c r="F102" s="78" t="s">
        <v>120</v>
      </c>
      <c r="G102" s="78" t="s">
        <v>240</v>
      </c>
      <c r="H102" s="84">
        <v>168000000</v>
      </c>
      <c r="I102" s="84"/>
      <c r="J102" s="129">
        <f t="shared" si="3"/>
        <v>168000000</v>
      </c>
      <c r="K102" s="67">
        <v>150</v>
      </c>
      <c r="L102" s="77">
        <v>41826</v>
      </c>
      <c r="M102" s="77">
        <v>41832</v>
      </c>
      <c r="N102" s="77">
        <v>41917</v>
      </c>
      <c r="O102" s="353" t="s">
        <v>337</v>
      </c>
      <c r="P102" s="358" t="s">
        <v>487</v>
      </c>
      <c r="Q102" s="185" t="s">
        <v>546</v>
      </c>
      <c r="R102" s="197"/>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19"/>
      <c r="AO102" s="319"/>
      <c r="AP102" s="319"/>
      <c r="AQ102" s="319"/>
      <c r="AR102" s="319"/>
      <c r="AS102" s="319"/>
      <c r="AT102" s="319"/>
      <c r="AU102" s="319"/>
      <c r="AV102" s="319"/>
      <c r="AW102" s="319"/>
      <c r="AX102" s="319"/>
      <c r="AY102" s="319"/>
      <c r="AZ102" s="319"/>
      <c r="BA102" s="319"/>
      <c r="BB102" s="319"/>
      <c r="BC102" s="319"/>
      <c r="BD102" s="319"/>
      <c r="BE102" s="319"/>
      <c r="BF102" s="319"/>
      <c r="BG102" s="319"/>
      <c r="BH102" s="319"/>
      <c r="BI102" s="319"/>
      <c r="BJ102" s="319"/>
      <c r="BK102" s="319"/>
      <c r="BL102" s="319"/>
      <c r="BM102" s="319"/>
      <c r="BN102" s="319"/>
      <c r="BO102" s="319"/>
      <c r="BP102" s="319"/>
      <c r="BQ102" s="319"/>
      <c r="BR102" s="319"/>
      <c r="BS102" s="319"/>
      <c r="BT102" s="319"/>
      <c r="BU102" s="319"/>
      <c r="BV102" s="319"/>
      <c r="BW102" s="319"/>
      <c r="BX102" s="319"/>
      <c r="BY102" s="319"/>
      <c r="BZ102" s="319"/>
      <c r="CA102" s="319"/>
      <c r="CB102" s="319"/>
      <c r="CC102" s="319"/>
      <c r="CD102" s="319"/>
      <c r="CE102" s="319"/>
      <c r="CF102" s="319"/>
      <c r="CG102" s="319"/>
      <c r="CH102" s="319"/>
      <c r="CI102" s="319"/>
      <c r="CJ102" s="319"/>
      <c r="CK102" s="319"/>
      <c r="CL102" s="319"/>
      <c r="CM102" s="319"/>
      <c r="CN102" s="319"/>
      <c r="CO102" s="319"/>
      <c r="CP102" s="319"/>
      <c r="CQ102" s="319"/>
      <c r="CR102" s="319"/>
      <c r="CS102" s="319"/>
      <c r="CT102" s="319"/>
      <c r="CU102" s="319"/>
      <c r="CV102" s="319"/>
      <c r="CW102" s="319"/>
      <c r="CX102" s="319"/>
      <c r="CY102" s="319"/>
      <c r="CZ102" s="319"/>
      <c r="DA102" s="319"/>
      <c r="DB102" s="319"/>
      <c r="DC102" s="319"/>
      <c r="DD102" s="319"/>
      <c r="DE102" s="319"/>
      <c r="DF102" s="319"/>
      <c r="DG102" s="319"/>
      <c r="DH102" s="319"/>
      <c r="DI102" s="319"/>
      <c r="DJ102" s="319"/>
      <c r="DK102" s="319"/>
      <c r="DL102" s="319"/>
      <c r="DM102" s="319"/>
      <c r="DN102" s="319"/>
      <c r="DO102" s="319"/>
      <c r="DP102" s="319"/>
      <c r="DQ102" s="319"/>
      <c r="DR102" s="319"/>
      <c r="DS102" s="319"/>
      <c r="DT102" s="319"/>
      <c r="DU102" s="319"/>
      <c r="DV102" s="319"/>
      <c r="DW102" s="319"/>
      <c r="DX102" s="319"/>
      <c r="DY102" s="319"/>
      <c r="DZ102" s="319"/>
      <c r="EA102" s="319"/>
      <c r="EB102" s="319"/>
      <c r="EC102" s="319"/>
      <c r="ED102" s="319"/>
      <c r="EE102" s="319"/>
      <c r="EF102" s="319"/>
      <c r="EG102" s="319"/>
      <c r="EH102" s="319"/>
      <c r="EI102" s="319"/>
      <c r="EJ102" s="319"/>
      <c r="EK102" s="319"/>
      <c r="EL102" s="319"/>
      <c r="EM102" s="319"/>
      <c r="EN102" s="319"/>
      <c r="EO102" s="319"/>
      <c r="EP102" s="319"/>
      <c r="EQ102" s="319"/>
      <c r="ER102" s="319"/>
      <c r="ES102" s="319"/>
      <c r="ET102" s="319"/>
      <c r="EU102" s="319"/>
      <c r="EV102" s="319"/>
      <c r="EW102" s="319"/>
      <c r="EX102" s="319"/>
      <c r="EY102" s="319"/>
      <c r="EZ102" s="319"/>
      <c r="FA102" s="319"/>
      <c r="FB102" s="319"/>
      <c r="FC102" s="319"/>
      <c r="FD102" s="319"/>
      <c r="FE102" s="319"/>
      <c r="FF102" s="319"/>
      <c r="FG102" s="319"/>
      <c r="FH102" s="319"/>
      <c r="FI102" s="319"/>
      <c r="FJ102" s="319"/>
      <c r="FK102" s="319"/>
      <c r="FL102" s="319"/>
      <c r="FM102" s="319"/>
      <c r="FN102" s="319"/>
      <c r="FO102" s="319"/>
      <c r="FP102" s="319"/>
      <c r="FQ102" s="319"/>
      <c r="FR102" s="319"/>
      <c r="FS102" s="319"/>
      <c r="FT102" s="319"/>
      <c r="FU102" s="319"/>
      <c r="FV102" s="319"/>
      <c r="FW102" s="319"/>
      <c r="FX102" s="319"/>
      <c r="FY102" s="319"/>
      <c r="FZ102" s="319"/>
      <c r="GA102" s="319"/>
      <c r="GB102" s="319"/>
      <c r="GC102" s="319"/>
      <c r="GD102" s="319"/>
      <c r="GE102" s="319"/>
      <c r="GF102" s="319"/>
      <c r="GG102" s="319"/>
      <c r="GH102" s="319"/>
      <c r="GI102" s="319"/>
      <c r="GJ102" s="319"/>
      <c r="GK102" s="319"/>
      <c r="GL102" s="319"/>
      <c r="GM102" s="319"/>
      <c r="GN102" s="319"/>
      <c r="GO102" s="319"/>
      <c r="GP102" s="319"/>
      <c r="GQ102" s="319"/>
      <c r="GR102" s="319"/>
      <c r="GS102" s="319"/>
      <c r="GT102" s="319"/>
      <c r="GU102" s="319"/>
      <c r="GV102" s="319"/>
      <c r="GW102" s="319"/>
      <c r="GX102" s="319"/>
      <c r="GY102" s="319"/>
      <c r="GZ102" s="319"/>
      <c r="HA102" s="319"/>
      <c r="HB102" s="319"/>
      <c r="HC102" s="319"/>
      <c r="HD102" s="319"/>
      <c r="HE102" s="319"/>
      <c r="HF102" s="319"/>
      <c r="HG102" s="319"/>
      <c r="HH102" s="319"/>
      <c r="HI102" s="319"/>
      <c r="HJ102" s="319"/>
      <c r="HK102" s="319"/>
      <c r="HL102" s="319"/>
      <c r="HM102" s="319"/>
      <c r="HN102" s="319"/>
      <c r="HO102" s="319"/>
      <c r="HP102" s="319"/>
      <c r="HQ102" s="319"/>
      <c r="HR102" s="319"/>
      <c r="HS102" s="319"/>
      <c r="HT102" s="319"/>
      <c r="HU102" s="319"/>
      <c r="HV102" s="319"/>
      <c r="HW102" s="319"/>
      <c r="HX102" s="319"/>
      <c r="HY102" s="319"/>
      <c r="HZ102" s="319"/>
      <c r="IA102" s="319"/>
      <c r="IB102" s="319"/>
      <c r="IC102" s="319"/>
    </row>
    <row r="103" spans="1:237" s="76" customFormat="1" ht="188.25" customHeight="1">
      <c r="A103" s="282">
        <f t="shared" si="4"/>
        <v>98</v>
      </c>
      <c r="B103" s="318" t="s">
        <v>180</v>
      </c>
      <c r="C103" s="115">
        <v>33</v>
      </c>
      <c r="D103" s="187" t="s">
        <v>290</v>
      </c>
      <c r="E103" s="78" t="s">
        <v>291</v>
      </c>
      <c r="F103" s="78" t="s">
        <v>130</v>
      </c>
      <c r="G103" s="78" t="s">
        <v>192</v>
      </c>
      <c r="H103" s="85">
        <v>400000000</v>
      </c>
      <c r="I103" s="87"/>
      <c r="J103" s="129">
        <f t="shared" si="3"/>
        <v>400000000</v>
      </c>
      <c r="K103" s="87">
        <v>180</v>
      </c>
      <c r="L103" s="77">
        <v>41715</v>
      </c>
      <c r="M103" s="77">
        <v>41717</v>
      </c>
      <c r="N103" s="77">
        <v>42266</v>
      </c>
      <c r="O103" s="307" t="s">
        <v>13</v>
      </c>
      <c r="P103" s="119" t="s">
        <v>483</v>
      </c>
      <c r="Q103" s="118" t="s">
        <v>220</v>
      </c>
      <c r="R103" s="197"/>
      <c r="S103" s="319"/>
      <c r="T103" s="319"/>
      <c r="U103" s="319"/>
      <c r="V103" s="319"/>
      <c r="W103" s="319"/>
      <c r="X103" s="319"/>
      <c r="Y103" s="319"/>
      <c r="Z103" s="319"/>
      <c r="AA103" s="319"/>
      <c r="AB103" s="319"/>
      <c r="AC103" s="319"/>
      <c r="AD103" s="319"/>
      <c r="AE103" s="319"/>
      <c r="AF103" s="319"/>
      <c r="AG103" s="319"/>
      <c r="AH103" s="319"/>
      <c r="AI103" s="319"/>
      <c r="AJ103" s="319"/>
      <c r="AK103" s="319"/>
      <c r="AL103" s="319"/>
      <c r="AM103" s="319"/>
      <c r="AN103" s="319"/>
      <c r="AO103" s="319"/>
      <c r="AP103" s="319"/>
      <c r="AQ103" s="319"/>
      <c r="AR103" s="319"/>
      <c r="AS103" s="319"/>
      <c r="AT103" s="319"/>
      <c r="AU103" s="319"/>
      <c r="AV103" s="319"/>
      <c r="AW103" s="319"/>
      <c r="AX103" s="319"/>
      <c r="AY103" s="319"/>
      <c r="AZ103" s="319"/>
      <c r="BA103" s="319"/>
      <c r="BB103" s="319"/>
      <c r="BC103" s="319"/>
      <c r="BD103" s="319"/>
      <c r="BE103" s="319"/>
      <c r="BF103" s="319"/>
      <c r="BG103" s="319"/>
      <c r="BH103" s="319"/>
      <c r="BI103" s="319"/>
      <c r="BJ103" s="319"/>
      <c r="BK103" s="319"/>
      <c r="BL103" s="319"/>
      <c r="BM103" s="319"/>
      <c r="BN103" s="319"/>
      <c r="BO103" s="319"/>
      <c r="BP103" s="319"/>
      <c r="BQ103" s="319"/>
      <c r="BR103" s="319"/>
      <c r="BS103" s="319"/>
      <c r="BT103" s="319"/>
      <c r="BU103" s="319"/>
      <c r="BV103" s="319"/>
      <c r="BW103" s="319"/>
      <c r="BX103" s="319"/>
      <c r="BY103" s="319"/>
      <c r="BZ103" s="319"/>
      <c r="CA103" s="319"/>
      <c r="CB103" s="319"/>
      <c r="CC103" s="319"/>
      <c r="CD103" s="319"/>
      <c r="CE103" s="319"/>
      <c r="CF103" s="319"/>
      <c r="CG103" s="319"/>
      <c r="CH103" s="319"/>
      <c r="CI103" s="319"/>
      <c r="CJ103" s="319"/>
      <c r="CK103" s="319"/>
      <c r="CL103" s="319"/>
      <c r="CM103" s="319"/>
      <c r="CN103" s="319"/>
      <c r="CO103" s="319"/>
      <c r="CP103" s="319"/>
      <c r="CQ103" s="319"/>
      <c r="CR103" s="319"/>
      <c r="CS103" s="319"/>
      <c r="CT103" s="319"/>
      <c r="CU103" s="319"/>
      <c r="CV103" s="319"/>
      <c r="CW103" s="319"/>
      <c r="CX103" s="319"/>
      <c r="CY103" s="319"/>
      <c r="CZ103" s="319"/>
      <c r="DA103" s="319"/>
      <c r="DB103" s="319"/>
      <c r="DC103" s="319"/>
      <c r="DD103" s="319"/>
      <c r="DE103" s="319"/>
      <c r="DF103" s="319"/>
      <c r="DG103" s="319"/>
      <c r="DH103" s="319"/>
      <c r="DI103" s="319"/>
      <c r="DJ103" s="319"/>
      <c r="DK103" s="319"/>
      <c r="DL103" s="319"/>
      <c r="DM103" s="319"/>
      <c r="DN103" s="319"/>
      <c r="DO103" s="319"/>
      <c r="DP103" s="319"/>
      <c r="DQ103" s="319"/>
      <c r="DR103" s="319"/>
      <c r="DS103" s="319"/>
      <c r="DT103" s="319"/>
      <c r="DU103" s="319"/>
      <c r="DV103" s="319"/>
      <c r="DW103" s="319"/>
      <c r="DX103" s="319"/>
      <c r="DY103" s="319"/>
      <c r="DZ103" s="319"/>
      <c r="EA103" s="319"/>
      <c r="EB103" s="319"/>
      <c r="EC103" s="319"/>
      <c r="ED103" s="319"/>
      <c r="EE103" s="319"/>
      <c r="EF103" s="319"/>
      <c r="EG103" s="319"/>
      <c r="EH103" s="319"/>
      <c r="EI103" s="319"/>
      <c r="EJ103" s="319"/>
      <c r="EK103" s="319"/>
      <c r="EL103" s="319"/>
      <c r="EM103" s="319"/>
      <c r="EN103" s="319"/>
      <c r="EO103" s="319"/>
      <c r="EP103" s="319"/>
      <c r="EQ103" s="319"/>
      <c r="ER103" s="319"/>
      <c r="ES103" s="319"/>
      <c r="ET103" s="319"/>
      <c r="EU103" s="319"/>
      <c r="EV103" s="319"/>
      <c r="EW103" s="319"/>
      <c r="EX103" s="319"/>
      <c r="EY103" s="319"/>
      <c r="EZ103" s="319"/>
      <c r="FA103" s="319"/>
      <c r="FB103" s="319"/>
      <c r="FC103" s="319"/>
      <c r="FD103" s="319"/>
      <c r="FE103" s="319"/>
      <c r="FF103" s="319"/>
      <c r="FG103" s="319"/>
      <c r="FH103" s="319"/>
      <c r="FI103" s="319"/>
      <c r="FJ103" s="319"/>
      <c r="FK103" s="319"/>
      <c r="FL103" s="319"/>
      <c r="FM103" s="319"/>
      <c r="FN103" s="319"/>
      <c r="FO103" s="319"/>
      <c r="FP103" s="319"/>
      <c r="FQ103" s="319"/>
      <c r="FR103" s="319"/>
      <c r="FS103" s="319"/>
      <c r="FT103" s="319"/>
      <c r="FU103" s="319"/>
      <c r="FV103" s="319"/>
      <c r="FW103" s="319"/>
      <c r="FX103" s="319"/>
      <c r="FY103" s="319"/>
      <c r="FZ103" s="319"/>
      <c r="GA103" s="319"/>
      <c r="GB103" s="319"/>
      <c r="GC103" s="319"/>
      <c r="GD103" s="319"/>
      <c r="GE103" s="319"/>
      <c r="GF103" s="319"/>
      <c r="GG103" s="319"/>
      <c r="GH103" s="319"/>
      <c r="GI103" s="319"/>
      <c r="GJ103" s="319"/>
      <c r="GK103" s="319"/>
      <c r="GL103" s="319"/>
      <c r="GM103" s="319"/>
      <c r="GN103" s="319"/>
      <c r="GO103" s="319"/>
      <c r="GP103" s="319"/>
      <c r="GQ103" s="319"/>
      <c r="GR103" s="319"/>
      <c r="GS103" s="319"/>
      <c r="GT103" s="319"/>
      <c r="GU103" s="319"/>
      <c r="GV103" s="319"/>
      <c r="GW103" s="319"/>
      <c r="GX103" s="319"/>
      <c r="GY103" s="319"/>
      <c r="GZ103" s="319"/>
      <c r="HA103" s="319"/>
      <c r="HB103" s="319"/>
      <c r="HC103" s="319"/>
      <c r="HD103" s="319"/>
      <c r="HE103" s="319"/>
      <c r="HF103" s="319"/>
      <c r="HG103" s="319"/>
      <c r="HH103" s="319"/>
      <c r="HI103" s="319"/>
      <c r="HJ103" s="319"/>
      <c r="HK103" s="319"/>
      <c r="HL103" s="319"/>
      <c r="HM103" s="319"/>
      <c r="HN103" s="319"/>
      <c r="HO103" s="319"/>
      <c r="HP103" s="319"/>
      <c r="HQ103" s="319"/>
      <c r="HR103" s="319"/>
      <c r="HS103" s="319"/>
      <c r="HT103" s="319"/>
      <c r="HU103" s="319"/>
      <c r="HV103" s="319"/>
      <c r="HW103" s="319"/>
      <c r="HX103" s="319"/>
      <c r="HY103" s="319"/>
      <c r="HZ103" s="319"/>
      <c r="IA103" s="319"/>
      <c r="IB103" s="319"/>
      <c r="IC103" s="319"/>
    </row>
    <row r="104" spans="1:237" s="76" customFormat="1" ht="260.25" customHeight="1">
      <c r="A104" s="282">
        <f t="shared" si="4"/>
        <v>99</v>
      </c>
      <c r="B104" s="318" t="s">
        <v>180</v>
      </c>
      <c r="C104" s="115">
        <v>33</v>
      </c>
      <c r="D104" s="187" t="s">
        <v>290</v>
      </c>
      <c r="E104" s="78" t="s">
        <v>291</v>
      </c>
      <c r="F104" s="78" t="s">
        <v>120</v>
      </c>
      <c r="G104" s="78" t="s">
        <v>49</v>
      </c>
      <c r="H104" s="279">
        <v>337190000</v>
      </c>
      <c r="I104" s="87">
        <f>18899996</f>
        <v>18899996</v>
      </c>
      <c r="J104" s="129">
        <f t="shared" si="3"/>
        <v>318290004</v>
      </c>
      <c r="K104" s="67">
        <v>20</v>
      </c>
      <c r="L104" s="77">
        <v>41697</v>
      </c>
      <c r="M104" s="77">
        <v>41709</v>
      </c>
      <c r="N104" s="77">
        <v>41728</v>
      </c>
      <c r="O104" s="307" t="s">
        <v>351</v>
      </c>
      <c r="P104" s="119" t="s">
        <v>545</v>
      </c>
      <c r="Q104" s="118" t="s">
        <v>384</v>
      </c>
      <c r="R104" s="197"/>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c r="EI104" s="319"/>
      <c r="EJ104" s="319"/>
      <c r="EK104" s="319"/>
      <c r="EL104" s="319"/>
      <c r="EM104" s="319"/>
      <c r="EN104" s="319"/>
      <c r="EO104" s="319"/>
      <c r="EP104" s="319"/>
      <c r="EQ104" s="319"/>
      <c r="ER104" s="319"/>
      <c r="ES104" s="319"/>
      <c r="ET104" s="319"/>
      <c r="EU104" s="319"/>
      <c r="EV104" s="319"/>
      <c r="EW104" s="319"/>
      <c r="EX104" s="319"/>
      <c r="EY104" s="319"/>
      <c r="EZ104" s="319"/>
      <c r="FA104" s="319"/>
      <c r="FB104" s="319"/>
      <c r="FC104" s="319"/>
      <c r="FD104" s="319"/>
      <c r="FE104" s="319"/>
      <c r="FF104" s="319"/>
      <c r="FG104" s="319"/>
      <c r="FH104" s="319"/>
      <c r="FI104" s="319"/>
      <c r="FJ104" s="319"/>
      <c r="FK104" s="319"/>
      <c r="FL104" s="319"/>
      <c r="FM104" s="319"/>
      <c r="FN104" s="319"/>
      <c r="FO104" s="319"/>
      <c r="FP104" s="319"/>
      <c r="FQ104" s="319"/>
      <c r="FR104" s="319"/>
      <c r="FS104" s="319"/>
      <c r="FT104" s="319"/>
      <c r="FU104" s="319"/>
      <c r="FV104" s="319"/>
      <c r="FW104" s="319"/>
      <c r="FX104" s="319"/>
      <c r="FY104" s="319"/>
      <c r="FZ104" s="319"/>
      <c r="GA104" s="319"/>
      <c r="GB104" s="319"/>
      <c r="GC104" s="319"/>
      <c r="GD104" s="319"/>
      <c r="GE104" s="319"/>
      <c r="GF104" s="319"/>
      <c r="GG104" s="319"/>
      <c r="GH104" s="319"/>
      <c r="GI104" s="319"/>
      <c r="GJ104" s="319"/>
      <c r="GK104" s="319"/>
      <c r="GL104" s="319"/>
      <c r="GM104" s="319"/>
      <c r="GN104" s="319"/>
      <c r="GO104" s="319"/>
      <c r="GP104" s="319"/>
      <c r="GQ104" s="319"/>
      <c r="GR104" s="319"/>
      <c r="GS104" s="319"/>
      <c r="GT104" s="319"/>
      <c r="GU104" s="319"/>
      <c r="GV104" s="319"/>
      <c r="GW104" s="319"/>
      <c r="GX104" s="319"/>
      <c r="GY104" s="319"/>
      <c r="GZ104" s="319"/>
      <c r="HA104" s="319"/>
      <c r="HB104" s="319"/>
      <c r="HC104" s="319"/>
      <c r="HD104" s="319"/>
      <c r="HE104" s="319"/>
      <c r="HF104" s="319"/>
      <c r="HG104" s="319"/>
      <c r="HH104" s="319"/>
      <c r="HI104" s="319"/>
      <c r="HJ104" s="319"/>
      <c r="HK104" s="319"/>
      <c r="HL104" s="319"/>
      <c r="HM104" s="319"/>
      <c r="HN104" s="319"/>
      <c r="HO104" s="319"/>
      <c r="HP104" s="319"/>
      <c r="HQ104" s="319"/>
      <c r="HR104" s="319"/>
      <c r="HS104" s="319"/>
      <c r="HT104" s="319"/>
      <c r="HU104" s="319"/>
      <c r="HV104" s="319"/>
      <c r="HW104" s="319"/>
      <c r="HX104" s="319"/>
      <c r="HY104" s="319"/>
      <c r="HZ104" s="319"/>
      <c r="IA104" s="319"/>
      <c r="IB104" s="319"/>
      <c r="IC104" s="319"/>
    </row>
    <row r="105" spans="1:237" s="76" customFormat="1" ht="245.25" customHeight="1">
      <c r="A105" s="282">
        <f t="shared" si="4"/>
        <v>100</v>
      </c>
      <c r="B105" s="318" t="s">
        <v>180</v>
      </c>
      <c r="C105" s="115">
        <v>33</v>
      </c>
      <c r="D105" s="187" t="s">
        <v>290</v>
      </c>
      <c r="E105" s="78" t="s">
        <v>291</v>
      </c>
      <c r="F105" s="78" t="s">
        <v>120</v>
      </c>
      <c r="G105" s="78" t="s">
        <v>49</v>
      </c>
      <c r="H105" s="214">
        <v>0</v>
      </c>
      <c r="I105" s="208">
        <v>18180000</v>
      </c>
      <c r="J105" s="129">
        <f t="shared" si="3"/>
        <v>-18180000</v>
      </c>
      <c r="K105" s="67">
        <v>45</v>
      </c>
      <c r="L105" s="77">
        <v>41816</v>
      </c>
      <c r="M105" s="77">
        <v>41828</v>
      </c>
      <c r="N105" s="77">
        <v>41872</v>
      </c>
      <c r="O105" s="307" t="s">
        <v>497</v>
      </c>
      <c r="P105" s="119" t="s">
        <v>501</v>
      </c>
      <c r="Q105" s="118" t="s">
        <v>384</v>
      </c>
      <c r="R105" s="197"/>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c r="EI105" s="319"/>
      <c r="EJ105" s="319"/>
      <c r="EK105" s="319"/>
      <c r="EL105" s="319"/>
      <c r="EM105" s="319"/>
      <c r="EN105" s="319"/>
      <c r="EO105" s="319"/>
      <c r="EP105" s="319"/>
      <c r="EQ105" s="319"/>
      <c r="ER105" s="319"/>
      <c r="ES105" s="319"/>
      <c r="ET105" s="319"/>
      <c r="EU105" s="319"/>
      <c r="EV105" s="319"/>
      <c r="EW105" s="319"/>
      <c r="EX105" s="319"/>
      <c r="EY105" s="319"/>
      <c r="EZ105" s="319"/>
      <c r="FA105" s="319"/>
      <c r="FB105" s="319"/>
      <c r="FC105" s="319"/>
      <c r="FD105" s="319"/>
      <c r="FE105" s="319"/>
      <c r="FF105" s="319"/>
      <c r="FG105" s="319"/>
      <c r="FH105" s="319"/>
      <c r="FI105" s="319"/>
      <c r="FJ105" s="319"/>
      <c r="FK105" s="319"/>
      <c r="FL105" s="319"/>
      <c r="FM105" s="319"/>
      <c r="FN105" s="319"/>
      <c r="FO105" s="319"/>
      <c r="FP105" s="319"/>
      <c r="FQ105" s="319"/>
      <c r="FR105" s="319"/>
      <c r="FS105" s="319"/>
      <c r="FT105" s="319"/>
      <c r="FU105" s="319"/>
      <c r="FV105" s="319"/>
      <c r="FW105" s="319"/>
      <c r="FX105" s="319"/>
      <c r="FY105" s="319"/>
      <c r="FZ105" s="319"/>
      <c r="GA105" s="319"/>
      <c r="GB105" s="319"/>
      <c r="GC105" s="319"/>
      <c r="GD105" s="319"/>
      <c r="GE105" s="319"/>
      <c r="GF105" s="319"/>
      <c r="GG105" s="319"/>
      <c r="GH105" s="319"/>
      <c r="GI105" s="319"/>
      <c r="GJ105" s="319"/>
      <c r="GK105" s="319"/>
      <c r="GL105" s="319"/>
      <c r="GM105" s="319"/>
      <c r="GN105" s="319"/>
      <c r="GO105" s="319"/>
      <c r="GP105" s="319"/>
      <c r="GQ105" s="319"/>
      <c r="GR105" s="319"/>
      <c r="GS105" s="319"/>
      <c r="GT105" s="319"/>
      <c r="GU105" s="319"/>
      <c r="GV105" s="319"/>
      <c r="GW105" s="319"/>
      <c r="GX105" s="319"/>
      <c r="GY105" s="319"/>
      <c r="GZ105" s="319"/>
      <c r="HA105" s="319"/>
      <c r="HB105" s="319"/>
      <c r="HC105" s="319"/>
      <c r="HD105" s="319"/>
      <c r="HE105" s="319"/>
      <c r="HF105" s="319"/>
      <c r="HG105" s="319"/>
      <c r="HH105" s="319"/>
      <c r="HI105" s="319"/>
      <c r="HJ105" s="319"/>
      <c r="HK105" s="319"/>
      <c r="HL105" s="319"/>
      <c r="HM105" s="319"/>
      <c r="HN105" s="319"/>
      <c r="HO105" s="319"/>
      <c r="HP105" s="319"/>
      <c r="HQ105" s="319"/>
      <c r="HR105" s="319"/>
      <c r="HS105" s="319"/>
      <c r="HT105" s="319"/>
      <c r="HU105" s="319"/>
      <c r="HV105" s="319"/>
      <c r="HW105" s="319"/>
      <c r="HX105" s="319"/>
      <c r="HY105" s="319"/>
      <c r="HZ105" s="319"/>
      <c r="IA105" s="319"/>
      <c r="IB105" s="319"/>
      <c r="IC105" s="319"/>
    </row>
    <row r="106" spans="1:237" s="76" customFormat="1" ht="246.75" customHeight="1">
      <c r="A106" s="282">
        <f t="shared" si="4"/>
        <v>101</v>
      </c>
      <c r="B106" s="318" t="s">
        <v>180</v>
      </c>
      <c r="C106" s="115">
        <v>33</v>
      </c>
      <c r="D106" s="187" t="s">
        <v>290</v>
      </c>
      <c r="E106" s="78" t="s">
        <v>291</v>
      </c>
      <c r="F106" s="78" t="s">
        <v>120</v>
      </c>
      <c r="G106" s="78" t="s">
        <v>49</v>
      </c>
      <c r="H106" s="87">
        <v>0</v>
      </c>
      <c r="I106" s="87"/>
      <c r="J106" s="129"/>
      <c r="K106" s="67">
        <v>60</v>
      </c>
      <c r="L106" s="77">
        <v>41697</v>
      </c>
      <c r="M106" s="77">
        <v>41709</v>
      </c>
      <c r="N106" s="77">
        <v>41728</v>
      </c>
      <c r="O106" s="307" t="s">
        <v>385</v>
      </c>
      <c r="P106" s="119" t="s">
        <v>567</v>
      </c>
      <c r="Q106" s="118" t="s">
        <v>384</v>
      </c>
      <c r="R106" s="197"/>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c r="EI106" s="319"/>
      <c r="EJ106" s="319"/>
      <c r="EK106" s="319"/>
      <c r="EL106" s="319"/>
      <c r="EM106" s="319"/>
      <c r="EN106" s="319"/>
      <c r="EO106" s="319"/>
      <c r="EP106" s="319"/>
      <c r="EQ106" s="319"/>
      <c r="ER106" s="319"/>
      <c r="ES106" s="319"/>
      <c r="ET106" s="319"/>
      <c r="EU106" s="319"/>
      <c r="EV106" s="319"/>
      <c r="EW106" s="319"/>
      <c r="EX106" s="319"/>
      <c r="EY106" s="319"/>
      <c r="EZ106" s="319"/>
      <c r="FA106" s="319"/>
      <c r="FB106" s="319"/>
      <c r="FC106" s="319"/>
      <c r="FD106" s="319"/>
      <c r="FE106" s="319"/>
      <c r="FF106" s="319"/>
      <c r="FG106" s="319"/>
      <c r="FH106" s="319"/>
      <c r="FI106" s="319"/>
      <c r="FJ106" s="319"/>
      <c r="FK106" s="319"/>
      <c r="FL106" s="319"/>
      <c r="FM106" s="319"/>
      <c r="FN106" s="319"/>
      <c r="FO106" s="319"/>
      <c r="FP106" s="319"/>
      <c r="FQ106" s="319"/>
      <c r="FR106" s="319"/>
      <c r="FS106" s="319"/>
      <c r="FT106" s="319"/>
      <c r="FU106" s="319"/>
      <c r="FV106" s="319"/>
      <c r="FW106" s="319"/>
      <c r="FX106" s="319"/>
      <c r="FY106" s="319"/>
      <c r="FZ106" s="319"/>
      <c r="GA106" s="319"/>
      <c r="GB106" s="319"/>
      <c r="GC106" s="319"/>
      <c r="GD106" s="319"/>
      <c r="GE106" s="319"/>
      <c r="GF106" s="319"/>
      <c r="GG106" s="319"/>
      <c r="GH106" s="319"/>
      <c r="GI106" s="319"/>
      <c r="GJ106" s="319"/>
      <c r="GK106" s="319"/>
      <c r="GL106" s="319"/>
      <c r="GM106" s="319"/>
      <c r="GN106" s="319"/>
      <c r="GO106" s="319"/>
      <c r="GP106" s="319"/>
      <c r="GQ106" s="319"/>
      <c r="GR106" s="319"/>
      <c r="GS106" s="319"/>
      <c r="GT106" s="319"/>
      <c r="GU106" s="319"/>
      <c r="GV106" s="319"/>
      <c r="GW106" s="319"/>
      <c r="GX106" s="319"/>
      <c r="GY106" s="319"/>
      <c r="GZ106" s="319"/>
      <c r="HA106" s="319"/>
      <c r="HB106" s="319"/>
      <c r="HC106" s="319"/>
      <c r="HD106" s="319"/>
      <c r="HE106" s="319"/>
      <c r="HF106" s="319"/>
      <c r="HG106" s="319"/>
      <c r="HH106" s="319"/>
      <c r="HI106" s="319"/>
      <c r="HJ106" s="319"/>
      <c r="HK106" s="319"/>
      <c r="HL106" s="319"/>
      <c r="HM106" s="319"/>
      <c r="HN106" s="319"/>
      <c r="HO106" s="319"/>
      <c r="HP106" s="319"/>
      <c r="HQ106" s="319"/>
      <c r="HR106" s="319"/>
      <c r="HS106" s="319"/>
      <c r="HT106" s="319"/>
      <c r="HU106" s="319"/>
      <c r="HV106" s="319"/>
      <c r="HW106" s="319"/>
      <c r="HX106" s="319"/>
      <c r="HY106" s="319"/>
      <c r="HZ106" s="319"/>
      <c r="IA106" s="319"/>
      <c r="IB106" s="319"/>
      <c r="IC106" s="319"/>
    </row>
    <row r="107" spans="1:237" s="76" customFormat="1" ht="134.25" customHeight="1">
      <c r="A107" s="282">
        <f t="shared" si="4"/>
        <v>102</v>
      </c>
      <c r="B107" s="119" t="s">
        <v>87</v>
      </c>
      <c r="C107" s="115">
        <v>33</v>
      </c>
      <c r="D107" s="187" t="s">
        <v>290</v>
      </c>
      <c r="E107" s="78" t="s">
        <v>291</v>
      </c>
      <c r="F107" s="78" t="s">
        <v>120</v>
      </c>
      <c r="G107" s="185" t="s">
        <v>231</v>
      </c>
      <c r="H107" s="163">
        <v>4273000</v>
      </c>
      <c r="I107" s="163">
        <v>4273000</v>
      </c>
      <c r="J107" s="129">
        <f t="shared" si="3"/>
        <v>0</v>
      </c>
      <c r="K107" s="67">
        <v>30</v>
      </c>
      <c r="L107" s="77">
        <v>41787</v>
      </c>
      <c r="M107" s="77">
        <v>41796</v>
      </c>
      <c r="N107" s="77">
        <v>41825</v>
      </c>
      <c r="O107" s="307" t="s">
        <v>364</v>
      </c>
      <c r="P107" s="112" t="s">
        <v>163</v>
      </c>
      <c r="Q107" s="195" t="s">
        <v>115</v>
      </c>
      <c r="R107" s="197"/>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19"/>
      <c r="AZ107" s="319"/>
      <c r="BA107" s="319"/>
      <c r="BB107" s="319"/>
      <c r="BC107" s="319"/>
      <c r="BD107" s="319"/>
      <c r="BE107" s="319"/>
      <c r="BF107" s="319"/>
      <c r="BG107" s="319"/>
      <c r="BH107" s="319"/>
      <c r="BI107" s="319"/>
      <c r="BJ107" s="319"/>
      <c r="BK107" s="319"/>
      <c r="BL107" s="319"/>
      <c r="BM107" s="319"/>
      <c r="BN107" s="319"/>
      <c r="BO107" s="319"/>
      <c r="BP107" s="319"/>
      <c r="BQ107" s="319"/>
      <c r="BR107" s="319"/>
      <c r="BS107" s="319"/>
      <c r="BT107" s="319"/>
      <c r="BU107" s="319"/>
      <c r="BV107" s="319"/>
      <c r="BW107" s="319"/>
      <c r="BX107" s="319"/>
      <c r="BY107" s="319"/>
      <c r="BZ107" s="319"/>
      <c r="CA107" s="319"/>
      <c r="CB107" s="319"/>
      <c r="CC107" s="319"/>
      <c r="CD107" s="319"/>
      <c r="CE107" s="319"/>
      <c r="CF107" s="319"/>
      <c r="CG107" s="319"/>
      <c r="CH107" s="319"/>
      <c r="CI107" s="319"/>
      <c r="CJ107" s="319"/>
      <c r="CK107" s="319"/>
      <c r="CL107" s="319"/>
      <c r="CM107" s="319"/>
      <c r="CN107" s="319"/>
      <c r="CO107" s="319"/>
      <c r="CP107" s="319"/>
      <c r="CQ107" s="319"/>
      <c r="CR107" s="319"/>
      <c r="CS107" s="319"/>
      <c r="CT107" s="319"/>
      <c r="CU107" s="319"/>
      <c r="CV107" s="319"/>
      <c r="CW107" s="319"/>
      <c r="CX107" s="319"/>
      <c r="CY107" s="319"/>
      <c r="CZ107" s="319"/>
      <c r="DA107" s="319"/>
      <c r="DB107" s="319"/>
      <c r="DC107" s="319"/>
      <c r="DD107" s="319"/>
      <c r="DE107" s="319"/>
      <c r="DF107" s="319"/>
      <c r="DG107" s="319"/>
      <c r="DH107" s="319"/>
      <c r="DI107" s="319"/>
      <c r="DJ107" s="319"/>
      <c r="DK107" s="319"/>
      <c r="DL107" s="319"/>
      <c r="DM107" s="319"/>
      <c r="DN107" s="319"/>
      <c r="DO107" s="319"/>
      <c r="DP107" s="319"/>
      <c r="DQ107" s="319"/>
      <c r="DR107" s="319"/>
      <c r="DS107" s="319"/>
      <c r="DT107" s="319"/>
      <c r="DU107" s="319"/>
      <c r="DV107" s="319"/>
      <c r="DW107" s="319"/>
      <c r="DX107" s="319"/>
      <c r="DY107" s="319"/>
      <c r="DZ107" s="319"/>
      <c r="EA107" s="319"/>
      <c r="EB107" s="319"/>
      <c r="EC107" s="319"/>
      <c r="ED107" s="319"/>
      <c r="EE107" s="319"/>
      <c r="EF107" s="319"/>
      <c r="EG107" s="319"/>
      <c r="EH107" s="319"/>
      <c r="EI107" s="319"/>
      <c r="EJ107" s="319"/>
      <c r="EK107" s="319"/>
      <c r="EL107" s="319"/>
      <c r="EM107" s="319"/>
      <c r="EN107" s="319"/>
      <c r="EO107" s="319"/>
      <c r="EP107" s="319"/>
      <c r="EQ107" s="319"/>
      <c r="ER107" s="319"/>
      <c r="ES107" s="319"/>
      <c r="ET107" s="319"/>
      <c r="EU107" s="319"/>
      <c r="EV107" s="319"/>
      <c r="EW107" s="319"/>
      <c r="EX107" s="319"/>
      <c r="EY107" s="319"/>
      <c r="EZ107" s="319"/>
      <c r="FA107" s="319"/>
      <c r="FB107" s="319"/>
      <c r="FC107" s="319"/>
      <c r="FD107" s="319"/>
      <c r="FE107" s="319"/>
      <c r="FF107" s="319"/>
      <c r="FG107" s="319"/>
      <c r="FH107" s="319"/>
      <c r="FI107" s="319"/>
      <c r="FJ107" s="319"/>
      <c r="FK107" s="319"/>
      <c r="FL107" s="319"/>
      <c r="FM107" s="319"/>
      <c r="FN107" s="319"/>
      <c r="FO107" s="319"/>
      <c r="FP107" s="319"/>
      <c r="FQ107" s="319"/>
      <c r="FR107" s="319"/>
      <c r="FS107" s="319"/>
      <c r="FT107" s="319"/>
      <c r="FU107" s="319"/>
      <c r="FV107" s="319"/>
      <c r="FW107" s="319"/>
      <c r="FX107" s="319"/>
      <c r="FY107" s="319"/>
      <c r="FZ107" s="319"/>
      <c r="GA107" s="319"/>
      <c r="GB107" s="319"/>
      <c r="GC107" s="319"/>
      <c r="GD107" s="319"/>
      <c r="GE107" s="319"/>
      <c r="GF107" s="319"/>
      <c r="GG107" s="319"/>
      <c r="GH107" s="319"/>
      <c r="GI107" s="319"/>
      <c r="GJ107" s="319"/>
      <c r="GK107" s="319"/>
      <c r="GL107" s="319"/>
      <c r="GM107" s="319"/>
      <c r="GN107" s="319"/>
      <c r="GO107" s="319"/>
      <c r="GP107" s="319"/>
      <c r="GQ107" s="319"/>
      <c r="GR107" s="319"/>
      <c r="GS107" s="319"/>
      <c r="GT107" s="319"/>
      <c r="GU107" s="319"/>
      <c r="GV107" s="319"/>
      <c r="GW107" s="319"/>
      <c r="GX107" s="319"/>
      <c r="GY107" s="319"/>
      <c r="GZ107" s="319"/>
      <c r="HA107" s="319"/>
      <c r="HB107" s="319"/>
      <c r="HC107" s="319"/>
      <c r="HD107" s="319"/>
      <c r="HE107" s="319"/>
      <c r="HF107" s="319"/>
      <c r="HG107" s="319"/>
      <c r="HH107" s="319"/>
      <c r="HI107" s="319"/>
      <c r="HJ107" s="319"/>
      <c r="HK107" s="319"/>
      <c r="HL107" s="319"/>
      <c r="HM107" s="319"/>
      <c r="HN107" s="319"/>
      <c r="HO107" s="319"/>
      <c r="HP107" s="319"/>
      <c r="HQ107" s="319"/>
      <c r="HR107" s="319"/>
      <c r="HS107" s="319"/>
      <c r="HT107" s="319"/>
      <c r="HU107" s="319"/>
      <c r="HV107" s="319"/>
      <c r="HW107" s="319"/>
      <c r="HX107" s="319"/>
      <c r="HY107" s="319"/>
      <c r="HZ107" s="319"/>
      <c r="IA107" s="319"/>
      <c r="IB107" s="319"/>
      <c r="IC107" s="319"/>
    </row>
    <row r="108" spans="1:237" s="76" customFormat="1" ht="133.5" customHeight="1">
      <c r="A108" s="282">
        <f t="shared" si="4"/>
        <v>103</v>
      </c>
      <c r="B108" s="119" t="s">
        <v>87</v>
      </c>
      <c r="C108" s="115">
        <v>33</v>
      </c>
      <c r="D108" s="187" t="s">
        <v>290</v>
      </c>
      <c r="E108" s="78" t="s">
        <v>291</v>
      </c>
      <c r="F108" s="78" t="s">
        <v>120</v>
      </c>
      <c r="G108" s="185" t="s">
        <v>286</v>
      </c>
      <c r="H108" s="84">
        <v>2494000</v>
      </c>
      <c r="I108" s="84">
        <v>2494000</v>
      </c>
      <c r="J108" s="129">
        <f t="shared" si="3"/>
        <v>0</v>
      </c>
      <c r="K108" s="67">
        <v>15</v>
      </c>
      <c r="L108" s="77">
        <v>41779</v>
      </c>
      <c r="M108" s="77">
        <v>41786</v>
      </c>
      <c r="N108" s="77">
        <v>41807</v>
      </c>
      <c r="O108" s="128" t="s">
        <v>364</v>
      </c>
      <c r="P108" s="112" t="s">
        <v>307</v>
      </c>
      <c r="Q108" s="195" t="s">
        <v>115</v>
      </c>
      <c r="R108" s="197"/>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319"/>
      <c r="BB108" s="319"/>
      <c r="BC108" s="319"/>
      <c r="BD108" s="319"/>
      <c r="BE108" s="319"/>
      <c r="BF108" s="319"/>
      <c r="BG108" s="319"/>
      <c r="BH108" s="319"/>
      <c r="BI108" s="319"/>
      <c r="BJ108" s="319"/>
      <c r="BK108" s="319"/>
      <c r="BL108" s="319"/>
      <c r="BM108" s="319"/>
      <c r="BN108" s="319"/>
      <c r="BO108" s="319"/>
      <c r="BP108" s="319"/>
      <c r="BQ108" s="319"/>
      <c r="BR108" s="319"/>
      <c r="BS108" s="319"/>
      <c r="BT108" s="319"/>
      <c r="BU108" s="319"/>
      <c r="BV108" s="319"/>
      <c r="BW108" s="319"/>
      <c r="BX108" s="319"/>
      <c r="BY108" s="319"/>
      <c r="BZ108" s="319"/>
      <c r="CA108" s="319"/>
      <c r="CB108" s="319"/>
      <c r="CC108" s="319"/>
      <c r="CD108" s="319"/>
      <c r="CE108" s="319"/>
      <c r="CF108" s="319"/>
      <c r="CG108" s="319"/>
      <c r="CH108" s="319"/>
      <c r="CI108" s="319"/>
      <c r="CJ108" s="319"/>
      <c r="CK108" s="319"/>
      <c r="CL108" s="319"/>
      <c r="CM108" s="319"/>
      <c r="CN108" s="319"/>
      <c r="CO108" s="319"/>
      <c r="CP108" s="319"/>
      <c r="CQ108" s="319"/>
      <c r="CR108" s="319"/>
      <c r="CS108" s="319"/>
      <c r="CT108" s="319"/>
      <c r="CU108" s="319"/>
      <c r="CV108" s="319"/>
      <c r="CW108" s="319"/>
      <c r="CX108" s="319"/>
      <c r="CY108" s="319"/>
      <c r="CZ108" s="319"/>
      <c r="DA108" s="319"/>
      <c r="DB108" s="319"/>
      <c r="DC108" s="319"/>
      <c r="DD108" s="319"/>
      <c r="DE108" s="319"/>
      <c r="DF108" s="319"/>
      <c r="DG108" s="319"/>
      <c r="DH108" s="319"/>
      <c r="DI108" s="319"/>
      <c r="DJ108" s="319"/>
      <c r="DK108" s="319"/>
      <c r="DL108" s="319"/>
      <c r="DM108" s="319"/>
      <c r="DN108" s="319"/>
      <c r="DO108" s="319"/>
      <c r="DP108" s="319"/>
      <c r="DQ108" s="319"/>
      <c r="DR108" s="319"/>
      <c r="DS108" s="319"/>
      <c r="DT108" s="319"/>
      <c r="DU108" s="319"/>
      <c r="DV108" s="319"/>
      <c r="DW108" s="319"/>
      <c r="DX108" s="319"/>
      <c r="DY108" s="319"/>
      <c r="DZ108" s="319"/>
      <c r="EA108" s="319"/>
      <c r="EB108" s="319"/>
      <c r="EC108" s="319"/>
      <c r="ED108" s="319"/>
      <c r="EE108" s="319"/>
      <c r="EF108" s="319"/>
      <c r="EG108" s="319"/>
      <c r="EH108" s="319"/>
      <c r="EI108" s="319"/>
      <c r="EJ108" s="319"/>
      <c r="EK108" s="319"/>
      <c r="EL108" s="319"/>
      <c r="EM108" s="319"/>
      <c r="EN108" s="319"/>
      <c r="EO108" s="319"/>
      <c r="EP108" s="319"/>
      <c r="EQ108" s="319"/>
      <c r="ER108" s="319"/>
      <c r="ES108" s="319"/>
      <c r="ET108" s="319"/>
      <c r="EU108" s="319"/>
      <c r="EV108" s="319"/>
      <c r="EW108" s="319"/>
      <c r="EX108" s="319"/>
      <c r="EY108" s="319"/>
      <c r="EZ108" s="319"/>
      <c r="FA108" s="319"/>
      <c r="FB108" s="319"/>
      <c r="FC108" s="319"/>
      <c r="FD108" s="319"/>
      <c r="FE108" s="319"/>
      <c r="FF108" s="319"/>
      <c r="FG108" s="319"/>
      <c r="FH108" s="319"/>
      <c r="FI108" s="319"/>
      <c r="FJ108" s="319"/>
      <c r="FK108" s="319"/>
      <c r="FL108" s="319"/>
      <c r="FM108" s="319"/>
      <c r="FN108" s="319"/>
      <c r="FO108" s="319"/>
      <c r="FP108" s="319"/>
      <c r="FQ108" s="319"/>
      <c r="FR108" s="319"/>
      <c r="FS108" s="319"/>
      <c r="FT108" s="319"/>
      <c r="FU108" s="319"/>
      <c r="FV108" s="319"/>
      <c r="FW108" s="319"/>
      <c r="FX108" s="319"/>
      <c r="FY108" s="319"/>
      <c r="FZ108" s="319"/>
      <c r="GA108" s="319"/>
      <c r="GB108" s="319"/>
      <c r="GC108" s="319"/>
      <c r="GD108" s="319"/>
      <c r="GE108" s="319"/>
      <c r="GF108" s="319"/>
      <c r="GG108" s="319"/>
      <c r="GH108" s="319"/>
      <c r="GI108" s="319"/>
      <c r="GJ108" s="319"/>
      <c r="GK108" s="319"/>
      <c r="GL108" s="319"/>
      <c r="GM108" s="319"/>
      <c r="GN108" s="319"/>
      <c r="GO108" s="319"/>
      <c r="GP108" s="319"/>
      <c r="GQ108" s="319"/>
      <c r="GR108" s="319"/>
      <c r="GS108" s="319"/>
      <c r="GT108" s="319"/>
      <c r="GU108" s="319"/>
      <c r="GV108" s="319"/>
      <c r="GW108" s="319"/>
      <c r="GX108" s="319"/>
      <c r="GY108" s="319"/>
      <c r="GZ108" s="319"/>
      <c r="HA108" s="319"/>
      <c r="HB108" s="319"/>
      <c r="HC108" s="319"/>
      <c r="HD108" s="319"/>
      <c r="HE108" s="319"/>
      <c r="HF108" s="319"/>
      <c r="HG108" s="319"/>
      <c r="HH108" s="319"/>
      <c r="HI108" s="319"/>
      <c r="HJ108" s="319"/>
      <c r="HK108" s="319"/>
      <c r="HL108" s="319"/>
      <c r="HM108" s="319"/>
      <c r="HN108" s="319"/>
      <c r="HO108" s="319"/>
      <c r="HP108" s="319"/>
      <c r="HQ108" s="319"/>
      <c r="HR108" s="319"/>
      <c r="HS108" s="319"/>
      <c r="HT108" s="319"/>
      <c r="HU108" s="319"/>
      <c r="HV108" s="319"/>
      <c r="HW108" s="319"/>
      <c r="HX108" s="319"/>
      <c r="HY108" s="319"/>
      <c r="HZ108" s="319"/>
      <c r="IA108" s="319"/>
      <c r="IB108" s="319"/>
      <c r="IC108" s="319"/>
    </row>
    <row r="109" spans="1:237" s="76" customFormat="1" ht="120" customHeight="1">
      <c r="A109" s="282">
        <f t="shared" si="4"/>
        <v>104</v>
      </c>
      <c r="B109" s="119" t="s">
        <v>87</v>
      </c>
      <c r="C109" s="115">
        <v>33</v>
      </c>
      <c r="D109" s="187" t="s">
        <v>290</v>
      </c>
      <c r="E109" s="78" t="s">
        <v>291</v>
      </c>
      <c r="F109" s="78" t="s">
        <v>120</v>
      </c>
      <c r="G109" s="185" t="s">
        <v>231</v>
      </c>
      <c r="H109" s="191">
        <v>770400</v>
      </c>
      <c r="I109" s="191">
        <v>770400</v>
      </c>
      <c r="J109" s="129">
        <f t="shared" si="3"/>
        <v>0</v>
      </c>
      <c r="K109" s="67">
        <v>30</v>
      </c>
      <c r="L109" s="77">
        <v>41758</v>
      </c>
      <c r="M109" s="77">
        <v>41766</v>
      </c>
      <c r="N109" s="77">
        <v>41796</v>
      </c>
      <c r="O109" s="196" t="s">
        <v>357</v>
      </c>
      <c r="P109" s="112" t="s">
        <v>394</v>
      </c>
      <c r="Q109" s="195" t="s">
        <v>115</v>
      </c>
      <c r="R109" s="197"/>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19"/>
      <c r="AS109" s="319"/>
      <c r="AT109" s="319"/>
      <c r="AU109" s="319"/>
      <c r="AV109" s="319"/>
      <c r="AW109" s="319"/>
      <c r="AX109" s="319"/>
      <c r="AY109" s="319"/>
      <c r="AZ109" s="319"/>
      <c r="BA109" s="319"/>
      <c r="BB109" s="319"/>
      <c r="BC109" s="319"/>
      <c r="BD109" s="319"/>
      <c r="BE109" s="319"/>
      <c r="BF109" s="319"/>
      <c r="BG109" s="319"/>
      <c r="BH109" s="319"/>
      <c r="BI109" s="319"/>
      <c r="BJ109" s="319"/>
      <c r="BK109" s="319"/>
      <c r="BL109" s="319"/>
      <c r="BM109" s="319"/>
      <c r="BN109" s="319"/>
      <c r="BO109" s="319"/>
      <c r="BP109" s="319"/>
      <c r="BQ109" s="319"/>
      <c r="BR109" s="319"/>
      <c r="BS109" s="319"/>
      <c r="BT109" s="319"/>
      <c r="BU109" s="319"/>
      <c r="BV109" s="319"/>
      <c r="BW109" s="319"/>
      <c r="BX109" s="319"/>
      <c r="BY109" s="319"/>
      <c r="BZ109" s="319"/>
      <c r="CA109" s="319"/>
      <c r="CB109" s="319"/>
      <c r="CC109" s="319"/>
      <c r="CD109" s="319"/>
      <c r="CE109" s="319"/>
      <c r="CF109" s="319"/>
      <c r="CG109" s="319"/>
      <c r="CH109" s="319"/>
      <c r="CI109" s="319"/>
      <c r="CJ109" s="319"/>
      <c r="CK109" s="319"/>
      <c r="CL109" s="319"/>
      <c r="CM109" s="319"/>
      <c r="CN109" s="319"/>
      <c r="CO109" s="319"/>
      <c r="CP109" s="319"/>
      <c r="CQ109" s="319"/>
      <c r="CR109" s="319"/>
      <c r="CS109" s="319"/>
      <c r="CT109" s="319"/>
      <c r="CU109" s="319"/>
      <c r="CV109" s="319"/>
      <c r="CW109" s="319"/>
      <c r="CX109" s="319"/>
      <c r="CY109" s="319"/>
      <c r="CZ109" s="319"/>
      <c r="DA109" s="319"/>
      <c r="DB109" s="319"/>
      <c r="DC109" s="319"/>
      <c r="DD109" s="319"/>
      <c r="DE109" s="319"/>
      <c r="DF109" s="319"/>
      <c r="DG109" s="319"/>
      <c r="DH109" s="319"/>
      <c r="DI109" s="319"/>
      <c r="DJ109" s="319"/>
      <c r="DK109" s="319"/>
      <c r="DL109" s="319"/>
      <c r="DM109" s="319"/>
      <c r="DN109" s="319"/>
      <c r="DO109" s="319"/>
      <c r="DP109" s="319"/>
      <c r="DQ109" s="319"/>
      <c r="DR109" s="319"/>
      <c r="DS109" s="319"/>
      <c r="DT109" s="319"/>
      <c r="DU109" s="319"/>
      <c r="DV109" s="319"/>
      <c r="DW109" s="319"/>
      <c r="DX109" s="319"/>
      <c r="DY109" s="319"/>
      <c r="DZ109" s="319"/>
      <c r="EA109" s="319"/>
      <c r="EB109" s="319"/>
      <c r="EC109" s="319"/>
      <c r="ED109" s="319"/>
      <c r="EE109" s="319"/>
      <c r="EF109" s="319"/>
      <c r="EG109" s="319"/>
      <c r="EH109" s="319"/>
      <c r="EI109" s="319"/>
      <c r="EJ109" s="319"/>
      <c r="EK109" s="319"/>
      <c r="EL109" s="319"/>
      <c r="EM109" s="319"/>
      <c r="EN109" s="319"/>
      <c r="EO109" s="319"/>
      <c r="EP109" s="319"/>
      <c r="EQ109" s="319"/>
      <c r="ER109" s="319"/>
      <c r="ES109" s="319"/>
      <c r="ET109" s="319"/>
      <c r="EU109" s="319"/>
      <c r="EV109" s="319"/>
      <c r="EW109" s="319"/>
      <c r="EX109" s="319"/>
      <c r="EY109" s="319"/>
      <c r="EZ109" s="319"/>
      <c r="FA109" s="319"/>
      <c r="FB109" s="319"/>
      <c r="FC109" s="319"/>
      <c r="FD109" s="319"/>
      <c r="FE109" s="319"/>
      <c r="FF109" s="319"/>
      <c r="FG109" s="319"/>
      <c r="FH109" s="319"/>
      <c r="FI109" s="319"/>
      <c r="FJ109" s="319"/>
      <c r="FK109" s="319"/>
      <c r="FL109" s="319"/>
      <c r="FM109" s="319"/>
      <c r="FN109" s="319"/>
      <c r="FO109" s="319"/>
      <c r="FP109" s="319"/>
      <c r="FQ109" s="319"/>
      <c r="FR109" s="319"/>
      <c r="FS109" s="319"/>
      <c r="FT109" s="319"/>
      <c r="FU109" s="319"/>
      <c r="FV109" s="319"/>
      <c r="FW109" s="319"/>
      <c r="FX109" s="319"/>
      <c r="FY109" s="319"/>
      <c r="FZ109" s="319"/>
      <c r="GA109" s="319"/>
      <c r="GB109" s="319"/>
      <c r="GC109" s="319"/>
      <c r="GD109" s="319"/>
      <c r="GE109" s="319"/>
      <c r="GF109" s="319"/>
      <c r="GG109" s="319"/>
      <c r="GH109" s="319"/>
      <c r="GI109" s="319"/>
      <c r="GJ109" s="319"/>
      <c r="GK109" s="319"/>
      <c r="GL109" s="319"/>
      <c r="GM109" s="319"/>
      <c r="GN109" s="319"/>
      <c r="GO109" s="319"/>
      <c r="GP109" s="319"/>
      <c r="GQ109" s="319"/>
      <c r="GR109" s="319"/>
      <c r="GS109" s="319"/>
      <c r="GT109" s="319"/>
      <c r="GU109" s="319"/>
      <c r="GV109" s="319"/>
      <c r="GW109" s="319"/>
      <c r="GX109" s="319"/>
      <c r="GY109" s="319"/>
      <c r="GZ109" s="319"/>
      <c r="HA109" s="319"/>
      <c r="HB109" s="319"/>
      <c r="HC109" s="319"/>
      <c r="HD109" s="319"/>
      <c r="HE109" s="319"/>
      <c r="HF109" s="319"/>
      <c r="HG109" s="319"/>
      <c r="HH109" s="319"/>
      <c r="HI109" s="319"/>
      <c r="HJ109" s="319"/>
      <c r="HK109" s="319"/>
      <c r="HL109" s="319"/>
      <c r="HM109" s="319"/>
      <c r="HN109" s="319"/>
      <c r="HO109" s="319"/>
      <c r="HP109" s="319"/>
      <c r="HQ109" s="319"/>
      <c r="HR109" s="319"/>
      <c r="HS109" s="319"/>
      <c r="HT109" s="319"/>
      <c r="HU109" s="319"/>
      <c r="HV109" s="319"/>
      <c r="HW109" s="319"/>
      <c r="HX109" s="319"/>
      <c r="HY109" s="319"/>
      <c r="HZ109" s="319"/>
      <c r="IA109" s="319"/>
      <c r="IB109" s="319"/>
      <c r="IC109" s="319"/>
    </row>
    <row r="110" spans="1:237" s="76" customFormat="1" ht="132" customHeight="1">
      <c r="A110" s="282">
        <f t="shared" si="4"/>
        <v>105</v>
      </c>
      <c r="B110" s="119" t="s">
        <v>87</v>
      </c>
      <c r="C110" s="115">
        <v>33</v>
      </c>
      <c r="D110" s="187" t="s">
        <v>290</v>
      </c>
      <c r="E110" s="78" t="s">
        <v>291</v>
      </c>
      <c r="F110" s="78" t="s">
        <v>120</v>
      </c>
      <c r="G110" s="185" t="s">
        <v>231</v>
      </c>
      <c r="H110" s="92">
        <v>2800000</v>
      </c>
      <c r="I110" s="67"/>
      <c r="J110" s="129">
        <f t="shared" si="3"/>
        <v>2800000</v>
      </c>
      <c r="K110" s="67">
        <v>30</v>
      </c>
      <c r="L110" s="77">
        <v>41953</v>
      </c>
      <c r="M110" s="77">
        <v>41957</v>
      </c>
      <c r="N110" s="77">
        <v>41986</v>
      </c>
      <c r="O110" s="109" t="s">
        <v>14</v>
      </c>
      <c r="P110" s="112" t="s">
        <v>77</v>
      </c>
      <c r="Q110" s="195" t="s">
        <v>115</v>
      </c>
      <c r="R110" s="197"/>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c r="AP110" s="319"/>
      <c r="AQ110" s="319"/>
      <c r="AR110" s="319"/>
      <c r="AS110" s="319"/>
      <c r="AT110" s="319"/>
      <c r="AU110" s="319"/>
      <c r="AV110" s="319"/>
      <c r="AW110" s="319"/>
      <c r="AX110" s="319"/>
      <c r="AY110" s="319"/>
      <c r="AZ110" s="319"/>
      <c r="BA110" s="319"/>
      <c r="BB110" s="319"/>
      <c r="BC110" s="319"/>
      <c r="BD110" s="319"/>
      <c r="BE110" s="319"/>
      <c r="BF110" s="319"/>
      <c r="BG110" s="319"/>
      <c r="BH110" s="319"/>
      <c r="BI110" s="319"/>
      <c r="BJ110" s="319"/>
      <c r="BK110" s="319"/>
      <c r="BL110" s="319"/>
      <c r="BM110" s="319"/>
      <c r="BN110" s="319"/>
      <c r="BO110" s="319"/>
      <c r="BP110" s="319"/>
      <c r="BQ110" s="319"/>
      <c r="BR110" s="319"/>
      <c r="BS110" s="319"/>
      <c r="BT110" s="319"/>
      <c r="BU110" s="319"/>
      <c r="BV110" s="319"/>
      <c r="BW110" s="319"/>
      <c r="BX110" s="319"/>
      <c r="BY110" s="319"/>
      <c r="BZ110" s="319"/>
      <c r="CA110" s="319"/>
      <c r="CB110" s="319"/>
      <c r="CC110" s="319"/>
      <c r="CD110" s="319"/>
      <c r="CE110" s="319"/>
      <c r="CF110" s="319"/>
      <c r="CG110" s="319"/>
      <c r="CH110" s="319"/>
      <c r="CI110" s="319"/>
      <c r="CJ110" s="319"/>
      <c r="CK110" s="319"/>
      <c r="CL110" s="319"/>
      <c r="CM110" s="319"/>
      <c r="CN110" s="319"/>
      <c r="CO110" s="319"/>
      <c r="CP110" s="319"/>
      <c r="CQ110" s="319"/>
      <c r="CR110" s="319"/>
      <c r="CS110" s="319"/>
      <c r="CT110" s="319"/>
      <c r="CU110" s="319"/>
      <c r="CV110" s="319"/>
      <c r="CW110" s="319"/>
      <c r="CX110" s="319"/>
      <c r="CY110" s="319"/>
      <c r="CZ110" s="319"/>
      <c r="DA110" s="319"/>
      <c r="DB110" s="319"/>
      <c r="DC110" s="319"/>
      <c r="DD110" s="319"/>
      <c r="DE110" s="319"/>
      <c r="DF110" s="319"/>
      <c r="DG110" s="319"/>
      <c r="DH110" s="319"/>
      <c r="DI110" s="319"/>
      <c r="DJ110" s="319"/>
      <c r="DK110" s="319"/>
      <c r="DL110" s="319"/>
      <c r="DM110" s="319"/>
      <c r="DN110" s="319"/>
      <c r="DO110" s="319"/>
      <c r="DP110" s="319"/>
      <c r="DQ110" s="319"/>
      <c r="DR110" s="319"/>
      <c r="DS110" s="319"/>
      <c r="DT110" s="319"/>
      <c r="DU110" s="319"/>
      <c r="DV110" s="319"/>
      <c r="DW110" s="319"/>
      <c r="DX110" s="319"/>
      <c r="DY110" s="319"/>
      <c r="DZ110" s="319"/>
      <c r="EA110" s="319"/>
      <c r="EB110" s="319"/>
      <c r="EC110" s="319"/>
      <c r="ED110" s="319"/>
      <c r="EE110" s="319"/>
      <c r="EF110" s="319"/>
      <c r="EG110" s="319"/>
      <c r="EH110" s="319"/>
      <c r="EI110" s="319"/>
      <c r="EJ110" s="319"/>
      <c r="EK110" s="319"/>
      <c r="EL110" s="319"/>
      <c r="EM110" s="319"/>
      <c r="EN110" s="319"/>
      <c r="EO110" s="319"/>
      <c r="EP110" s="319"/>
      <c r="EQ110" s="319"/>
      <c r="ER110" s="319"/>
      <c r="ES110" s="319"/>
      <c r="ET110" s="319"/>
      <c r="EU110" s="319"/>
      <c r="EV110" s="319"/>
      <c r="EW110" s="319"/>
      <c r="EX110" s="319"/>
      <c r="EY110" s="319"/>
      <c r="EZ110" s="319"/>
      <c r="FA110" s="319"/>
      <c r="FB110" s="319"/>
      <c r="FC110" s="319"/>
      <c r="FD110" s="319"/>
      <c r="FE110" s="319"/>
      <c r="FF110" s="319"/>
      <c r="FG110" s="319"/>
      <c r="FH110" s="319"/>
      <c r="FI110" s="319"/>
      <c r="FJ110" s="319"/>
      <c r="FK110" s="319"/>
      <c r="FL110" s="319"/>
      <c r="FM110" s="319"/>
      <c r="FN110" s="319"/>
      <c r="FO110" s="319"/>
      <c r="FP110" s="319"/>
      <c r="FQ110" s="319"/>
      <c r="FR110" s="319"/>
      <c r="FS110" s="319"/>
      <c r="FT110" s="319"/>
      <c r="FU110" s="319"/>
      <c r="FV110" s="319"/>
      <c r="FW110" s="319"/>
      <c r="FX110" s="319"/>
      <c r="FY110" s="319"/>
      <c r="FZ110" s="319"/>
      <c r="GA110" s="319"/>
      <c r="GB110" s="319"/>
      <c r="GC110" s="319"/>
      <c r="GD110" s="319"/>
      <c r="GE110" s="319"/>
      <c r="GF110" s="319"/>
      <c r="GG110" s="319"/>
      <c r="GH110" s="319"/>
      <c r="GI110" s="319"/>
      <c r="GJ110" s="319"/>
      <c r="GK110" s="319"/>
      <c r="GL110" s="319"/>
      <c r="GM110" s="319"/>
      <c r="GN110" s="319"/>
      <c r="GO110" s="319"/>
      <c r="GP110" s="319"/>
      <c r="GQ110" s="319"/>
      <c r="GR110" s="319"/>
      <c r="GS110" s="319"/>
      <c r="GT110" s="319"/>
      <c r="GU110" s="319"/>
      <c r="GV110" s="319"/>
      <c r="GW110" s="319"/>
      <c r="GX110" s="319"/>
      <c r="GY110" s="319"/>
      <c r="GZ110" s="319"/>
      <c r="HA110" s="319"/>
      <c r="HB110" s="319"/>
      <c r="HC110" s="319"/>
      <c r="HD110" s="319"/>
      <c r="HE110" s="319"/>
      <c r="HF110" s="319"/>
      <c r="HG110" s="319"/>
      <c r="HH110" s="319"/>
      <c r="HI110" s="319"/>
      <c r="HJ110" s="319"/>
      <c r="HK110" s="319"/>
      <c r="HL110" s="319"/>
      <c r="HM110" s="319"/>
      <c r="HN110" s="319"/>
      <c r="HO110" s="319"/>
      <c r="HP110" s="319"/>
      <c r="HQ110" s="319"/>
      <c r="HR110" s="319"/>
      <c r="HS110" s="319"/>
      <c r="HT110" s="319"/>
      <c r="HU110" s="319"/>
      <c r="HV110" s="319"/>
      <c r="HW110" s="319"/>
      <c r="HX110" s="319"/>
      <c r="HY110" s="319"/>
      <c r="HZ110" s="319"/>
      <c r="IA110" s="319"/>
      <c r="IB110" s="319"/>
      <c r="IC110" s="319"/>
    </row>
    <row r="111" spans="1:237" s="76" customFormat="1" ht="102" customHeight="1">
      <c r="A111" s="282">
        <f t="shared" si="4"/>
        <v>106</v>
      </c>
      <c r="B111" s="119" t="s">
        <v>87</v>
      </c>
      <c r="C111" s="115">
        <v>33</v>
      </c>
      <c r="D111" s="187" t="s">
        <v>290</v>
      </c>
      <c r="E111" s="78" t="s">
        <v>291</v>
      </c>
      <c r="F111" s="78" t="s">
        <v>120</v>
      </c>
      <c r="G111" s="78" t="s">
        <v>192</v>
      </c>
      <c r="H111" s="163">
        <v>4000000</v>
      </c>
      <c r="I111" s="67"/>
      <c r="J111" s="129">
        <f t="shared" si="3"/>
        <v>4000000</v>
      </c>
      <c r="K111" s="67">
        <v>210</v>
      </c>
      <c r="L111" s="77">
        <v>41723</v>
      </c>
      <c r="M111" s="77">
        <v>41730</v>
      </c>
      <c r="N111" s="77">
        <v>41973</v>
      </c>
      <c r="O111" s="109" t="s">
        <v>15</v>
      </c>
      <c r="P111" s="112" t="s">
        <v>553</v>
      </c>
      <c r="Q111" s="195" t="s">
        <v>115</v>
      </c>
      <c r="R111" s="197"/>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319"/>
      <c r="AW111" s="319"/>
      <c r="AX111" s="319"/>
      <c r="AY111" s="319"/>
      <c r="AZ111" s="319"/>
      <c r="BA111" s="319"/>
      <c r="BB111" s="319"/>
      <c r="BC111" s="319"/>
      <c r="BD111" s="319"/>
      <c r="BE111" s="319"/>
      <c r="BF111" s="319"/>
      <c r="BG111" s="319"/>
      <c r="BH111" s="319"/>
      <c r="BI111" s="319"/>
      <c r="BJ111" s="319"/>
      <c r="BK111" s="319"/>
      <c r="BL111" s="319"/>
      <c r="BM111" s="319"/>
      <c r="BN111" s="319"/>
      <c r="BO111" s="319"/>
      <c r="BP111" s="319"/>
      <c r="BQ111" s="319"/>
      <c r="BR111" s="319"/>
      <c r="BS111" s="319"/>
      <c r="BT111" s="319"/>
      <c r="BU111" s="319"/>
      <c r="BV111" s="319"/>
      <c r="BW111" s="319"/>
      <c r="BX111" s="319"/>
      <c r="BY111" s="319"/>
      <c r="BZ111" s="319"/>
      <c r="CA111" s="319"/>
      <c r="CB111" s="319"/>
      <c r="CC111" s="319"/>
      <c r="CD111" s="319"/>
      <c r="CE111" s="319"/>
      <c r="CF111" s="319"/>
      <c r="CG111" s="319"/>
      <c r="CH111" s="319"/>
      <c r="CI111" s="319"/>
      <c r="CJ111" s="319"/>
      <c r="CK111" s="319"/>
      <c r="CL111" s="319"/>
      <c r="CM111" s="319"/>
      <c r="CN111" s="319"/>
      <c r="CO111" s="319"/>
      <c r="CP111" s="319"/>
      <c r="CQ111" s="319"/>
      <c r="CR111" s="319"/>
      <c r="CS111" s="319"/>
      <c r="CT111" s="319"/>
      <c r="CU111" s="319"/>
      <c r="CV111" s="319"/>
      <c r="CW111" s="319"/>
      <c r="CX111" s="319"/>
      <c r="CY111" s="319"/>
      <c r="CZ111" s="319"/>
      <c r="DA111" s="319"/>
      <c r="DB111" s="319"/>
      <c r="DC111" s="319"/>
      <c r="DD111" s="319"/>
      <c r="DE111" s="319"/>
      <c r="DF111" s="319"/>
      <c r="DG111" s="319"/>
      <c r="DH111" s="319"/>
      <c r="DI111" s="319"/>
      <c r="DJ111" s="319"/>
      <c r="DK111" s="319"/>
      <c r="DL111" s="319"/>
      <c r="DM111" s="319"/>
      <c r="DN111" s="319"/>
      <c r="DO111" s="319"/>
      <c r="DP111" s="319"/>
      <c r="DQ111" s="319"/>
      <c r="DR111" s="319"/>
      <c r="DS111" s="319"/>
      <c r="DT111" s="319"/>
      <c r="DU111" s="319"/>
      <c r="DV111" s="319"/>
      <c r="DW111" s="319"/>
      <c r="DX111" s="319"/>
      <c r="DY111" s="319"/>
      <c r="DZ111" s="319"/>
      <c r="EA111" s="319"/>
      <c r="EB111" s="319"/>
      <c r="EC111" s="319"/>
      <c r="ED111" s="319"/>
      <c r="EE111" s="319"/>
      <c r="EF111" s="319"/>
      <c r="EG111" s="319"/>
      <c r="EH111" s="319"/>
      <c r="EI111" s="319"/>
      <c r="EJ111" s="319"/>
      <c r="EK111" s="319"/>
      <c r="EL111" s="319"/>
      <c r="EM111" s="319"/>
      <c r="EN111" s="319"/>
      <c r="EO111" s="319"/>
      <c r="EP111" s="319"/>
      <c r="EQ111" s="319"/>
      <c r="ER111" s="319"/>
      <c r="ES111" s="319"/>
      <c r="ET111" s="319"/>
      <c r="EU111" s="319"/>
      <c r="EV111" s="319"/>
      <c r="EW111" s="319"/>
      <c r="EX111" s="319"/>
      <c r="EY111" s="319"/>
      <c r="EZ111" s="319"/>
      <c r="FA111" s="319"/>
      <c r="FB111" s="319"/>
      <c r="FC111" s="319"/>
      <c r="FD111" s="319"/>
      <c r="FE111" s="319"/>
      <c r="FF111" s="319"/>
      <c r="FG111" s="319"/>
      <c r="FH111" s="319"/>
      <c r="FI111" s="319"/>
      <c r="FJ111" s="319"/>
      <c r="FK111" s="319"/>
      <c r="FL111" s="319"/>
      <c r="FM111" s="319"/>
      <c r="FN111" s="319"/>
      <c r="FO111" s="319"/>
      <c r="FP111" s="319"/>
      <c r="FQ111" s="319"/>
      <c r="FR111" s="319"/>
      <c r="FS111" s="319"/>
      <c r="FT111" s="319"/>
      <c r="FU111" s="319"/>
      <c r="FV111" s="319"/>
      <c r="FW111" s="319"/>
      <c r="FX111" s="319"/>
      <c r="FY111" s="319"/>
      <c r="FZ111" s="319"/>
      <c r="GA111" s="319"/>
      <c r="GB111" s="319"/>
      <c r="GC111" s="319"/>
      <c r="GD111" s="319"/>
      <c r="GE111" s="319"/>
      <c r="GF111" s="319"/>
      <c r="GG111" s="319"/>
      <c r="GH111" s="319"/>
      <c r="GI111" s="319"/>
      <c r="GJ111" s="319"/>
      <c r="GK111" s="319"/>
      <c r="GL111" s="319"/>
      <c r="GM111" s="319"/>
      <c r="GN111" s="319"/>
      <c r="GO111" s="319"/>
      <c r="GP111" s="319"/>
      <c r="GQ111" s="319"/>
      <c r="GR111" s="319"/>
      <c r="GS111" s="319"/>
      <c r="GT111" s="319"/>
      <c r="GU111" s="319"/>
      <c r="GV111" s="319"/>
      <c r="GW111" s="319"/>
      <c r="GX111" s="319"/>
      <c r="GY111" s="319"/>
      <c r="GZ111" s="319"/>
      <c r="HA111" s="319"/>
      <c r="HB111" s="319"/>
      <c r="HC111" s="319"/>
      <c r="HD111" s="319"/>
      <c r="HE111" s="319"/>
      <c r="HF111" s="319"/>
      <c r="HG111" s="319"/>
      <c r="HH111" s="319"/>
      <c r="HI111" s="319"/>
      <c r="HJ111" s="319"/>
      <c r="HK111" s="319"/>
      <c r="HL111" s="319"/>
      <c r="HM111" s="319"/>
      <c r="HN111" s="319"/>
      <c r="HO111" s="319"/>
      <c r="HP111" s="319"/>
      <c r="HQ111" s="319"/>
      <c r="HR111" s="319"/>
      <c r="HS111" s="319"/>
      <c r="HT111" s="319"/>
      <c r="HU111" s="319"/>
      <c r="HV111" s="319"/>
      <c r="HW111" s="319"/>
      <c r="HX111" s="319"/>
      <c r="HY111" s="319"/>
      <c r="HZ111" s="319"/>
      <c r="IA111" s="319"/>
      <c r="IB111" s="319"/>
      <c r="IC111" s="319"/>
    </row>
    <row r="112" spans="1:237" s="76" customFormat="1" ht="95.25" customHeight="1">
      <c r="A112" s="282">
        <f t="shared" si="4"/>
        <v>107</v>
      </c>
      <c r="B112" s="119" t="s">
        <v>87</v>
      </c>
      <c r="C112" s="115">
        <v>33</v>
      </c>
      <c r="D112" s="187" t="s">
        <v>290</v>
      </c>
      <c r="E112" s="78" t="s">
        <v>291</v>
      </c>
      <c r="F112" s="78" t="s">
        <v>120</v>
      </c>
      <c r="G112" s="78" t="s">
        <v>192</v>
      </c>
      <c r="H112" s="89">
        <v>2000000</v>
      </c>
      <c r="I112" s="67"/>
      <c r="J112" s="129">
        <f t="shared" si="3"/>
        <v>2000000</v>
      </c>
      <c r="K112" s="67">
        <v>30</v>
      </c>
      <c r="L112" s="77">
        <v>41939</v>
      </c>
      <c r="M112" s="77">
        <v>41947</v>
      </c>
      <c r="N112" s="77">
        <v>41976</v>
      </c>
      <c r="O112" s="109" t="s">
        <v>182</v>
      </c>
      <c r="P112" s="112" t="s">
        <v>53</v>
      </c>
      <c r="Q112" s="195" t="s">
        <v>115</v>
      </c>
      <c r="R112" s="197"/>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19"/>
      <c r="AY112" s="319"/>
      <c r="AZ112" s="319"/>
      <c r="BA112" s="319"/>
      <c r="BB112" s="319"/>
      <c r="BC112" s="319"/>
      <c r="BD112" s="319"/>
      <c r="BE112" s="319"/>
      <c r="BF112" s="319"/>
      <c r="BG112" s="319"/>
      <c r="BH112" s="319"/>
      <c r="BI112" s="319"/>
      <c r="BJ112" s="319"/>
      <c r="BK112" s="319"/>
      <c r="BL112" s="319"/>
      <c r="BM112" s="319"/>
      <c r="BN112" s="319"/>
      <c r="BO112" s="319"/>
      <c r="BP112" s="319"/>
      <c r="BQ112" s="319"/>
      <c r="BR112" s="319"/>
      <c r="BS112" s="319"/>
      <c r="BT112" s="319"/>
      <c r="BU112" s="319"/>
      <c r="BV112" s="319"/>
      <c r="BW112" s="319"/>
      <c r="BX112" s="319"/>
      <c r="BY112" s="319"/>
      <c r="BZ112" s="319"/>
      <c r="CA112" s="319"/>
      <c r="CB112" s="319"/>
      <c r="CC112" s="319"/>
      <c r="CD112" s="319"/>
      <c r="CE112" s="319"/>
      <c r="CF112" s="319"/>
      <c r="CG112" s="319"/>
      <c r="CH112" s="319"/>
      <c r="CI112" s="319"/>
      <c r="CJ112" s="319"/>
      <c r="CK112" s="319"/>
      <c r="CL112" s="319"/>
      <c r="CM112" s="319"/>
      <c r="CN112" s="319"/>
      <c r="CO112" s="319"/>
      <c r="CP112" s="319"/>
      <c r="CQ112" s="319"/>
      <c r="CR112" s="319"/>
      <c r="CS112" s="319"/>
      <c r="CT112" s="319"/>
      <c r="CU112" s="319"/>
      <c r="CV112" s="319"/>
      <c r="CW112" s="319"/>
      <c r="CX112" s="319"/>
      <c r="CY112" s="319"/>
      <c r="CZ112" s="319"/>
      <c r="DA112" s="319"/>
      <c r="DB112" s="319"/>
      <c r="DC112" s="319"/>
      <c r="DD112" s="319"/>
      <c r="DE112" s="319"/>
      <c r="DF112" s="319"/>
      <c r="DG112" s="319"/>
      <c r="DH112" s="319"/>
      <c r="DI112" s="319"/>
      <c r="DJ112" s="319"/>
      <c r="DK112" s="319"/>
      <c r="DL112" s="319"/>
      <c r="DM112" s="319"/>
      <c r="DN112" s="319"/>
      <c r="DO112" s="319"/>
      <c r="DP112" s="319"/>
      <c r="DQ112" s="319"/>
      <c r="DR112" s="319"/>
      <c r="DS112" s="319"/>
      <c r="DT112" s="319"/>
      <c r="DU112" s="319"/>
      <c r="DV112" s="319"/>
      <c r="DW112" s="319"/>
      <c r="DX112" s="319"/>
      <c r="DY112" s="319"/>
      <c r="DZ112" s="319"/>
      <c r="EA112" s="319"/>
      <c r="EB112" s="319"/>
      <c r="EC112" s="319"/>
      <c r="ED112" s="319"/>
      <c r="EE112" s="319"/>
      <c r="EF112" s="319"/>
      <c r="EG112" s="319"/>
      <c r="EH112" s="319"/>
      <c r="EI112" s="319"/>
      <c r="EJ112" s="319"/>
      <c r="EK112" s="319"/>
      <c r="EL112" s="319"/>
      <c r="EM112" s="319"/>
      <c r="EN112" s="319"/>
      <c r="EO112" s="319"/>
      <c r="EP112" s="319"/>
      <c r="EQ112" s="319"/>
      <c r="ER112" s="319"/>
      <c r="ES112" s="319"/>
      <c r="ET112" s="319"/>
      <c r="EU112" s="319"/>
      <c r="EV112" s="319"/>
      <c r="EW112" s="319"/>
      <c r="EX112" s="319"/>
      <c r="EY112" s="319"/>
      <c r="EZ112" s="319"/>
      <c r="FA112" s="319"/>
      <c r="FB112" s="319"/>
      <c r="FC112" s="319"/>
      <c r="FD112" s="319"/>
      <c r="FE112" s="319"/>
      <c r="FF112" s="319"/>
      <c r="FG112" s="319"/>
      <c r="FH112" s="319"/>
      <c r="FI112" s="319"/>
      <c r="FJ112" s="319"/>
      <c r="FK112" s="319"/>
      <c r="FL112" s="319"/>
      <c r="FM112" s="319"/>
      <c r="FN112" s="319"/>
      <c r="FO112" s="319"/>
      <c r="FP112" s="319"/>
      <c r="FQ112" s="319"/>
      <c r="FR112" s="319"/>
      <c r="FS112" s="319"/>
      <c r="FT112" s="319"/>
      <c r="FU112" s="319"/>
      <c r="FV112" s="319"/>
      <c r="FW112" s="319"/>
      <c r="FX112" s="319"/>
      <c r="FY112" s="319"/>
      <c r="FZ112" s="319"/>
      <c r="GA112" s="319"/>
      <c r="GB112" s="319"/>
      <c r="GC112" s="319"/>
      <c r="GD112" s="319"/>
      <c r="GE112" s="319"/>
      <c r="GF112" s="319"/>
      <c r="GG112" s="319"/>
      <c r="GH112" s="319"/>
      <c r="GI112" s="319"/>
      <c r="GJ112" s="319"/>
      <c r="GK112" s="319"/>
      <c r="GL112" s="319"/>
      <c r="GM112" s="319"/>
      <c r="GN112" s="319"/>
      <c r="GO112" s="319"/>
      <c r="GP112" s="319"/>
      <c r="GQ112" s="319"/>
      <c r="GR112" s="319"/>
      <c r="GS112" s="319"/>
      <c r="GT112" s="319"/>
      <c r="GU112" s="319"/>
      <c r="GV112" s="319"/>
      <c r="GW112" s="319"/>
      <c r="GX112" s="319"/>
      <c r="GY112" s="319"/>
      <c r="GZ112" s="319"/>
      <c r="HA112" s="319"/>
      <c r="HB112" s="319"/>
      <c r="HC112" s="319"/>
      <c r="HD112" s="319"/>
      <c r="HE112" s="319"/>
      <c r="HF112" s="319"/>
      <c r="HG112" s="319"/>
      <c r="HH112" s="319"/>
      <c r="HI112" s="319"/>
      <c r="HJ112" s="319"/>
      <c r="HK112" s="319"/>
      <c r="HL112" s="319"/>
      <c r="HM112" s="319"/>
      <c r="HN112" s="319"/>
      <c r="HO112" s="319"/>
      <c r="HP112" s="319"/>
      <c r="HQ112" s="319"/>
      <c r="HR112" s="319"/>
      <c r="HS112" s="319"/>
      <c r="HT112" s="319"/>
      <c r="HU112" s="319"/>
      <c r="HV112" s="319"/>
      <c r="HW112" s="319"/>
      <c r="HX112" s="319"/>
      <c r="HY112" s="319"/>
      <c r="HZ112" s="319"/>
      <c r="IA112" s="319"/>
      <c r="IB112" s="319"/>
      <c r="IC112" s="319"/>
    </row>
    <row r="113" spans="1:237" s="76" customFormat="1" ht="75.75" customHeight="1">
      <c r="A113" s="282">
        <f t="shared" si="4"/>
        <v>108</v>
      </c>
      <c r="B113" s="119" t="s">
        <v>87</v>
      </c>
      <c r="C113" s="115">
        <v>33</v>
      </c>
      <c r="D113" s="187" t="s">
        <v>290</v>
      </c>
      <c r="E113" s="78" t="s">
        <v>291</v>
      </c>
      <c r="F113" s="78" t="s">
        <v>120</v>
      </c>
      <c r="G113" s="78" t="s">
        <v>192</v>
      </c>
      <c r="H113" s="91">
        <v>8462600</v>
      </c>
      <c r="I113" s="67"/>
      <c r="J113" s="129">
        <f t="shared" si="3"/>
        <v>8462600</v>
      </c>
      <c r="K113" s="67">
        <v>30</v>
      </c>
      <c r="L113" s="77">
        <v>41723</v>
      </c>
      <c r="M113" s="77">
        <v>41730</v>
      </c>
      <c r="N113" s="77">
        <v>41759</v>
      </c>
      <c r="O113" s="109"/>
      <c r="P113" s="112" t="s">
        <v>403</v>
      </c>
      <c r="Q113" s="195" t="s">
        <v>115</v>
      </c>
      <c r="R113" s="197"/>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19"/>
      <c r="AS113" s="319"/>
      <c r="AT113" s="319"/>
      <c r="AU113" s="319"/>
      <c r="AV113" s="319"/>
      <c r="AW113" s="319"/>
      <c r="AX113" s="319"/>
      <c r="AY113" s="319"/>
      <c r="AZ113" s="319"/>
      <c r="BA113" s="319"/>
      <c r="BB113" s="319"/>
      <c r="BC113" s="319"/>
      <c r="BD113" s="319"/>
      <c r="BE113" s="319"/>
      <c r="BF113" s="319"/>
      <c r="BG113" s="319"/>
      <c r="BH113" s="319"/>
      <c r="BI113" s="319"/>
      <c r="BJ113" s="319"/>
      <c r="BK113" s="319"/>
      <c r="BL113" s="319"/>
      <c r="BM113" s="319"/>
      <c r="BN113" s="319"/>
      <c r="BO113" s="319"/>
      <c r="BP113" s="319"/>
      <c r="BQ113" s="319"/>
      <c r="BR113" s="319"/>
      <c r="BS113" s="319"/>
      <c r="BT113" s="319"/>
      <c r="BU113" s="319"/>
      <c r="BV113" s="319"/>
      <c r="BW113" s="319"/>
      <c r="BX113" s="319"/>
      <c r="BY113" s="319"/>
      <c r="BZ113" s="319"/>
      <c r="CA113" s="319"/>
      <c r="CB113" s="319"/>
      <c r="CC113" s="319"/>
      <c r="CD113" s="319"/>
      <c r="CE113" s="319"/>
      <c r="CF113" s="319"/>
      <c r="CG113" s="319"/>
      <c r="CH113" s="319"/>
      <c r="CI113" s="319"/>
      <c r="CJ113" s="319"/>
      <c r="CK113" s="319"/>
      <c r="CL113" s="319"/>
      <c r="CM113" s="319"/>
      <c r="CN113" s="319"/>
      <c r="CO113" s="319"/>
      <c r="CP113" s="319"/>
      <c r="CQ113" s="319"/>
      <c r="CR113" s="319"/>
      <c r="CS113" s="319"/>
      <c r="CT113" s="319"/>
      <c r="CU113" s="319"/>
      <c r="CV113" s="319"/>
      <c r="CW113" s="319"/>
      <c r="CX113" s="319"/>
      <c r="CY113" s="319"/>
      <c r="CZ113" s="319"/>
      <c r="DA113" s="319"/>
      <c r="DB113" s="319"/>
      <c r="DC113" s="319"/>
      <c r="DD113" s="319"/>
      <c r="DE113" s="319"/>
      <c r="DF113" s="319"/>
      <c r="DG113" s="319"/>
      <c r="DH113" s="319"/>
      <c r="DI113" s="319"/>
      <c r="DJ113" s="319"/>
      <c r="DK113" s="319"/>
      <c r="DL113" s="319"/>
      <c r="DM113" s="319"/>
      <c r="DN113" s="319"/>
      <c r="DO113" s="319"/>
      <c r="DP113" s="319"/>
      <c r="DQ113" s="319"/>
      <c r="DR113" s="319"/>
      <c r="DS113" s="319"/>
      <c r="DT113" s="319"/>
      <c r="DU113" s="319"/>
      <c r="DV113" s="319"/>
      <c r="DW113" s="319"/>
      <c r="DX113" s="319"/>
      <c r="DY113" s="319"/>
      <c r="DZ113" s="319"/>
      <c r="EA113" s="319"/>
      <c r="EB113" s="319"/>
      <c r="EC113" s="319"/>
      <c r="ED113" s="319"/>
      <c r="EE113" s="319"/>
      <c r="EF113" s="319"/>
      <c r="EG113" s="319"/>
      <c r="EH113" s="319"/>
      <c r="EI113" s="319"/>
      <c r="EJ113" s="319"/>
      <c r="EK113" s="319"/>
      <c r="EL113" s="319"/>
      <c r="EM113" s="319"/>
      <c r="EN113" s="319"/>
      <c r="EO113" s="319"/>
      <c r="EP113" s="319"/>
      <c r="EQ113" s="319"/>
      <c r="ER113" s="319"/>
      <c r="ES113" s="319"/>
      <c r="ET113" s="319"/>
      <c r="EU113" s="319"/>
      <c r="EV113" s="319"/>
      <c r="EW113" s="319"/>
      <c r="EX113" s="319"/>
      <c r="EY113" s="319"/>
      <c r="EZ113" s="319"/>
      <c r="FA113" s="319"/>
      <c r="FB113" s="319"/>
      <c r="FC113" s="319"/>
      <c r="FD113" s="319"/>
      <c r="FE113" s="319"/>
      <c r="FF113" s="319"/>
      <c r="FG113" s="319"/>
      <c r="FH113" s="319"/>
      <c r="FI113" s="319"/>
      <c r="FJ113" s="319"/>
      <c r="FK113" s="319"/>
      <c r="FL113" s="319"/>
      <c r="FM113" s="319"/>
      <c r="FN113" s="319"/>
      <c r="FO113" s="319"/>
      <c r="FP113" s="319"/>
      <c r="FQ113" s="319"/>
      <c r="FR113" s="319"/>
      <c r="FS113" s="319"/>
      <c r="FT113" s="319"/>
      <c r="FU113" s="319"/>
      <c r="FV113" s="319"/>
      <c r="FW113" s="319"/>
      <c r="FX113" s="319"/>
      <c r="FY113" s="319"/>
      <c r="FZ113" s="319"/>
      <c r="GA113" s="319"/>
      <c r="GB113" s="319"/>
      <c r="GC113" s="319"/>
      <c r="GD113" s="319"/>
      <c r="GE113" s="319"/>
      <c r="GF113" s="319"/>
      <c r="GG113" s="319"/>
      <c r="GH113" s="319"/>
      <c r="GI113" s="319"/>
      <c r="GJ113" s="319"/>
      <c r="GK113" s="319"/>
      <c r="GL113" s="319"/>
      <c r="GM113" s="319"/>
      <c r="GN113" s="319"/>
      <c r="GO113" s="319"/>
      <c r="GP113" s="319"/>
      <c r="GQ113" s="319"/>
      <c r="GR113" s="319"/>
      <c r="GS113" s="319"/>
      <c r="GT113" s="319"/>
      <c r="GU113" s="319"/>
      <c r="GV113" s="319"/>
      <c r="GW113" s="319"/>
      <c r="GX113" s="319"/>
      <c r="GY113" s="319"/>
      <c r="GZ113" s="319"/>
      <c r="HA113" s="319"/>
      <c r="HB113" s="319"/>
      <c r="HC113" s="319"/>
      <c r="HD113" s="319"/>
      <c r="HE113" s="319"/>
      <c r="HF113" s="319"/>
      <c r="HG113" s="319"/>
      <c r="HH113" s="319"/>
      <c r="HI113" s="319"/>
      <c r="HJ113" s="319"/>
      <c r="HK113" s="319"/>
      <c r="HL113" s="319"/>
      <c r="HM113" s="319"/>
      <c r="HN113" s="319"/>
      <c r="HO113" s="319"/>
      <c r="HP113" s="319"/>
      <c r="HQ113" s="319"/>
      <c r="HR113" s="319"/>
      <c r="HS113" s="319"/>
      <c r="HT113" s="319"/>
      <c r="HU113" s="319"/>
      <c r="HV113" s="319"/>
      <c r="HW113" s="319"/>
      <c r="HX113" s="319"/>
      <c r="HY113" s="319"/>
      <c r="HZ113" s="319"/>
      <c r="IA113" s="319"/>
      <c r="IB113" s="319"/>
      <c r="IC113" s="319"/>
    </row>
    <row r="114" spans="1:237" s="76" customFormat="1" ht="68.25" customHeight="1">
      <c r="A114" s="282">
        <f t="shared" si="4"/>
        <v>109</v>
      </c>
      <c r="B114" s="119" t="s">
        <v>87</v>
      </c>
      <c r="C114" s="115">
        <v>33</v>
      </c>
      <c r="D114" s="187" t="s">
        <v>290</v>
      </c>
      <c r="E114" s="78" t="s">
        <v>291</v>
      </c>
      <c r="F114" s="78" t="s">
        <v>120</v>
      </c>
      <c r="G114" s="78" t="s">
        <v>192</v>
      </c>
      <c r="H114" s="91">
        <v>2000000</v>
      </c>
      <c r="I114" s="67"/>
      <c r="J114" s="129">
        <f t="shared" si="3"/>
        <v>2000000</v>
      </c>
      <c r="K114" s="67">
        <v>180</v>
      </c>
      <c r="L114" s="77">
        <v>41723</v>
      </c>
      <c r="M114" s="77">
        <v>41730</v>
      </c>
      <c r="N114" s="77">
        <v>41759</v>
      </c>
      <c r="O114" s="109"/>
      <c r="P114" s="112" t="s">
        <v>489</v>
      </c>
      <c r="Q114" s="195" t="s">
        <v>115</v>
      </c>
      <c r="R114" s="197"/>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319"/>
      <c r="BA114" s="319"/>
      <c r="BB114" s="319"/>
      <c r="BC114" s="319"/>
      <c r="BD114" s="319"/>
      <c r="BE114" s="319"/>
      <c r="BF114" s="319"/>
      <c r="BG114" s="319"/>
      <c r="BH114" s="319"/>
      <c r="BI114" s="319"/>
      <c r="BJ114" s="319"/>
      <c r="BK114" s="319"/>
      <c r="BL114" s="319"/>
      <c r="BM114" s="319"/>
      <c r="BN114" s="319"/>
      <c r="BO114" s="319"/>
      <c r="BP114" s="319"/>
      <c r="BQ114" s="319"/>
      <c r="BR114" s="319"/>
      <c r="BS114" s="319"/>
      <c r="BT114" s="319"/>
      <c r="BU114" s="319"/>
      <c r="BV114" s="319"/>
      <c r="BW114" s="319"/>
      <c r="BX114" s="319"/>
      <c r="BY114" s="319"/>
      <c r="BZ114" s="319"/>
      <c r="CA114" s="319"/>
      <c r="CB114" s="319"/>
      <c r="CC114" s="319"/>
      <c r="CD114" s="319"/>
      <c r="CE114" s="319"/>
      <c r="CF114" s="319"/>
      <c r="CG114" s="319"/>
      <c r="CH114" s="319"/>
      <c r="CI114" s="319"/>
      <c r="CJ114" s="319"/>
      <c r="CK114" s="319"/>
      <c r="CL114" s="319"/>
      <c r="CM114" s="319"/>
      <c r="CN114" s="319"/>
      <c r="CO114" s="319"/>
      <c r="CP114" s="319"/>
      <c r="CQ114" s="319"/>
      <c r="CR114" s="319"/>
      <c r="CS114" s="319"/>
      <c r="CT114" s="319"/>
      <c r="CU114" s="319"/>
      <c r="CV114" s="319"/>
      <c r="CW114" s="319"/>
      <c r="CX114" s="319"/>
      <c r="CY114" s="319"/>
      <c r="CZ114" s="319"/>
      <c r="DA114" s="319"/>
      <c r="DB114" s="319"/>
      <c r="DC114" s="319"/>
      <c r="DD114" s="319"/>
      <c r="DE114" s="319"/>
      <c r="DF114" s="319"/>
      <c r="DG114" s="319"/>
      <c r="DH114" s="319"/>
      <c r="DI114" s="319"/>
      <c r="DJ114" s="319"/>
      <c r="DK114" s="319"/>
      <c r="DL114" s="319"/>
      <c r="DM114" s="319"/>
      <c r="DN114" s="319"/>
      <c r="DO114" s="319"/>
      <c r="DP114" s="319"/>
      <c r="DQ114" s="319"/>
      <c r="DR114" s="319"/>
      <c r="DS114" s="319"/>
      <c r="DT114" s="319"/>
      <c r="DU114" s="319"/>
      <c r="DV114" s="319"/>
      <c r="DW114" s="319"/>
      <c r="DX114" s="319"/>
      <c r="DY114" s="319"/>
      <c r="DZ114" s="319"/>
      <c r="EA114" s="319"/>
      <c r="EB114" s="319"/>
      <c r="EC114" s="319"/>
      <c r="ED114" s="319"/>
      <c r="EE114" s="319"/>
      <c r="EF114" s="319"/>
      <c r="EG114" s="319"/>
      <c r="EH114" s="319"/>
      <c r="EI114" s="319"/>
      <c r="EJ114" s="319"/>
      <c r="EK114" s="319"/>
      <c r="EL114" s="319"/>
      <c r="EM114" s="319"/>
      <c r="EN114" s="319"/>
      <c r="EO114" s="319"/>
      <c r="EP114" s="319"/>
      <c r="EQ114" s="319"/>
      <c r="ER114" s="319"/>
      <c r="ES114" s="319"/>
      <c r="ET114" s="319"/>
      <c r="EU114" s="319"/>
      <c r="EV114" s="319"/>
      <c r="EW114" s="319"/>
      <c r="EX114" s="319"/>
      <c r="EY114" s="319"/>
      <c r="EZ114" s="319"/>
      <c r="FA114" s="319"/>
      <c r="FB114" s="319"/>
      <c r="FC114" s="319"/>
      <c r="FD114" s="319"/>
      <c r="FE114" s="319"/>
      <c r="FF114" s="319"/>
      <c r="FG114" s="319"/>
      <c r="FH114" s="319"/>
      <c r="FI114" s="319"/>
      <c r="FJ114" s="319"/>
      <c r="FK114" s="319"/>
      <c r="FL114" s="319"/>
      <c r="FM114" s="319"/>
      <c r="FN114" s="319"/>
      <c r="FO114" s="319"/>
      <c r="FP114" s="319"/>
      <c r="FQ114" s="319"/>
      <c r="FR114" s="319"/>
      <c r="FS114" s="319"/>
      <c r="FT114" s="319"/>
      <c r="FU114" s="319"/>
      <c r="FV114" s="319"/>
      <c r="FW114" s="319"/>
      <c r="FX114" s="319"/>
      <c r="FY114" s="319"/>
      <c r="FZ114" s="319"/>
      <c r="GA114" s="319"/>
      <c r="GB114" s="319"/>
      <c r="GC114" s="319"/>
      <c r="GD114" s="319"/>
      <c r="GE114" s="319"/>
      <c r="GF114" s="319"/>
      <c r="GG114" s="319"/>
      <c r="GH114" s="319"/>
      <c r="GI114" s="319"/>
      <c r="GJ114" s="319"/>
      <c r="GK114" s="319"/>
      <c r="GL114" s="319"/>
      <c r="GM114" s="319"/>
      <c r="GN114" s="319"/>
      <c r="GO114" s="319"/>
      <c r="GP114" s="319"/>
      <c r="GQ114" s="319"/>
      <c r="GR114" s="319"/>
      <c r="GS114" s="319"/>
      <c r="GT114" s="319"/>
      <c r="GU114" s="319"/>
      <c r="GV114" s="319"/>
      <c r="GW114" s="319"/>
      <c r="GX114" s="319"/>
      <c r="GY114" s="319"/>
      <c r="GZ114" s="319"/>
      <c r="HA114" s="319"/>
      <c r="HB114" s="319"/>
      <c r="HC114" s="319"/>
      <c r="HD114" s="319"/>
      <c r="HE114" s="319"/>
      <c r="HF114" s="319"/>
      <c r="HG114" s="319"/>
      <c r="HH114" s="319"/>
      <c r="HI114" s="319"/>
      <c r="HJ114" s="319"/>
      <c r="HK114" s="319"/>
      <c r="HL114" s="319"/>
      <c r="HM114" s="319"/>
      <c r="HN114" s="319"/>
      <c r="HO114" s="319"/>
      <c r="HP114" s="319"/>
      <c r="HQ114" s="319"/>
      <c r="HR114" s="319"/>
      <c r="HS114" s="319"/>
      <c r="HT114" s="319"/>
      <c r="HU114" s="319"/>
      <c r="HV114" s="319"/>
      <c r="HW114" s="319"/>
      <c r="HX114" s="319"/>
      <c r="HY114" s="319"/>
      <c r="HZ114" s="319"/>
      <c r="IA114" s="319"/>
      <c r="IB114" s="319"/>
      <c r="IC114" s="319"/>
    </row>
    <row r="115" spans="1:237" s="76" customFormat="1" ht="248.25" customHeight="1">
      <c r="A115" s="282">
        <f t="shared" si="4"/>
        <v>110</v>
      </c>
      <c r="B115" s="318" t="s">
        <v>180</v>
      </c>
      <c r="C115" s="115">
        <v>33</v>
      </c>
      <c r="D115" s="187" t="s">
        <v>290</v>
      </c>
      <c r="E115" s="78" t="s">
        <v>291</v>
      </c>
      <c r="F115" s="78" t="s">
        <v>123</v>
      </c>
      <c r="G115" s="78" t="s">
        <v>49</v>
      </c>
      <c r="H115" s="85">
        <v>722810000</v>
      </c>
      <c r="I115" s="87"/>
      <c r="J115" s="129">
        <f t="shared" si="3"/>
        <v>722810000</v>
      </c>
      <c r="K115" s="67">
        <v>45</v>
      </c>
      <c r="L115" s="77">
        <v>41878</v>
      </c>
      <c r="M115" s="77">
        <v>41885</v>
      </c>
      <c r="N115" s="77">
        <f>M115+45</f>
        <v>41930</v>
      </c>
      <c r="O115" s="108" t="s">
        <v>6</v>
      </c>
      <c r="P115" s="119" t="s">
        <v>543</v>
      </c>
      <c r="Q115" s="118" t="s">
        <v>185</v>
      </c>
      <c r="R115" s="197"/>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c r="EI115" s="319"/>
      <c r="EJ115" s="319"/>
      <c r="EK115" s="319"/>
      <c r="EL115" s="319"/>
      <c r="EM115" s="319"/>
      <c r="EN115" s="319"/>
      <c r="EO115" s="319"/>
      <c r="EP115" s="319"/>
      <c r="EQ115" s="319"/>
      <c r="ER115" s="319"/>
      <c r="ES115" s="319"/>
      <c r="ET115" s="319"/>
      <c r="EU115" s="319"/>
      <c r="EV115" s="319"/>
      <c r="EW115" s="319"/>
      <c r="EX115" s="319"/>
      <c r="EY115" s="319"/>
      <c r="EZ115" s="319"/>
      <c r="FA115" s="319"/>
      <c r="FB115" s="319"/>
      <c r="FC115" s="319"/>
      <c r="FD115" s="319"/>
      <c r="FE115" s="319"/>
      <c r="FF115" s="319"/>
      <c r="FG115" s="319"/>
      <c r="FH115" s="319"/>
      <c r="FI115" s="319"/>
      <c r="FJ115" s="319"/>
      <c r="FK115" s="319"/>
      <c r="FL115" s="319"/>
      <c r="FM115" s="319"/>
      <c r="FN115" s="319"/>
      <c r="FO115" s="319"/>
      <c r="FP115" s="319"/>
      <c r="FQ115" s="319"/>
      <c r="FR115" s="319"/>
      <c r="FS115" s="319"/>
      <c r="FT115" s="319"/>
      <c r="FU115" s="319"/>
      <c r="FV115" s="319"/>
      <c r="FW115" s="319"/>
      <c r="FX115" s="319"/>
      <c r="FY115" s="319"/>
      <c r="FZ115" s="319"/>
      <c r="GA115" s="319"/>
      <c r="GB115" s="319"/>
      <c r="GC115" s="319"/>
      <c r="GD115" s="319"/>
      <c r="GE115" s="319"/>
      <c r="GF115" s="319"/>
      <c r="GG115" s="319"/>
      <c r="GH115" s="319"/>
      <c r="GI115" s="319"/>
      <c r="GJ115" s="319"/>
      <c r="GK115" s="319"/>
      <c r="GL115" s="319"/>
      <c r="GM115" s="319"/>
      <c r="GN115" s="319"/>
      <c r="GO115" s="319"/>
      <c r="GP115" s="319"/>
      <c r="GQ115" s="319"/>
      <c r="GR115" s="319"/>
      <c r="GS115" s="319"/>
      <c r="GT115" s="319"/>
      <c r="GU115" s="319"/>
      <c r="GV115" s="319"/>
      <c r="GW115" s="319"/>
      <c r="GX115" s="319"/>
      <c r="GY115" s="319"/>
      <c r="GZ115" s="319"/>
      <c r="HA115" s="319"/>
      <c r="HB115" s="319"/>
      <c r="HC115" s="319"/>
      <c r="HD115" s="319"/>
      <c r="HE115" s="319"/>
      <c r="HF115" s="319"/>
      <c r="HG115" s="319"/>
      <c r="HH115" s="319"/>
      <c r="HI115" s="319"/>
      <c r="HJ115" s="319"/>
      <c r="HK115" s="319"/>
      <c r="HL115" s="319"/>
      <c r="HM115" s="319"/>
      <c r="HN115" s="319"/>
      <c r="HO115" s="319"/>
      <c r="HP115" s="319"/>
      <c r="HQ115" s="319"/>
      <c r="HR115" s="319"/>
      <c r="HS115" s="319"/>
      <c r="HT115" s="319"/>
      <c r="HU115" s="319"/>
      <c r="HV115" s="319"/>
      <c r="HW115" s="319"/>
      <c r="HX115" s="319"/>
      <c r="HY115" s="319"/>
      <c r="HZ115" s="319"/>
      <c r="IA115" s="319"/>
      <c r="IB115" s="319"/>
      <c r="IC115" s="319"/>
    </row>
    <row r="116" spans="1:237" s="76" customFormat="1" ht="82.5" customHeight="1">
      <c r="A116" s="282">
        <f t="shared" si="4"/>
        <v>111</v>
      </c>
      <c r="B116" s="318" t="s">
        <v>180</v>
      </c>
      <c r="C116" s="115">
        <v>33</v>
      </c>
      <c r="D116" s="187" t="s">
        <v>290</v>
      </c>
      <c r="E116" s="78" t="s">
        <v>291</v>
      </c>
      <c r="F116" s="78" t="s">
        <v>130</v>
      </c>
      <c r="G116" s="78" t="s">
        <v>192</v>
      </c>
      <c r="H116" s="85">
        <v>381000000</v>
      </c>
      <c r="I116" s="87"/>
      <c r="J116" s="129">
        <f t="shared" si="3"/>
        <v>381000000</v>
      </c>
      <c r="K116" s="67">
        <v>300</v>
      </c>
      <c r="L116" s="77" t="s">
        <v>232</v>
      </c>
      <c r="M116" s="77">
        <v>41673</v>
      </c>
      <c r="N116" s="77" t="s">
        <v>246</v>
      </c>
      <c r="O116" s="108" t="s">
        <v>243</v>
      </c>
      <c r="P116" s="119" t="s">
        <v>54</v>
      </c>
      <c r="Q116" s="118" t="s">
        <v>118</v>
      </c>
      <c r="R116" s="197"/>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c r="EI116" s="319"/>
      <c r="EJ116" s="319"/>
      <c r="EK116" s="319"/>
      <c r="EL116" s="319"/>
      <c r="EM116" s="319"/>
      <c r="EN116" s="319"/>
      <c r="EO116" s="319"/>
      <c r="EP116" s="319"/>
      <c r="EQ116" s="319"/>
      <c r="ER116" s="319"/>
      <c r="ES116" s="319"/>
      <c r="ET116" s="319"/>
      <c r="EU116" s="319"/>
      <c r="EV116" s="319"/>
      <c r="EW116" s="319"/>
      <c r="EX116" s="319"/>
      <c r="EY116" s="319"/>
      <c r="EZ116" s="319"/>
      <c r="FA116" s="319"/>
      <c r="FB116" s="319"/>
      <c r="FC116" s="319"/>
      <c r="FD116" s="319"/>
      <c r="FE116" s="319"/>
      <c r="FF116" s="319"/>
      <c r="FG116" s="319"/>
      <c r="FH116" s="319"/>
      <c r="FI116" s="319"/>
      <c r="FJ116" s="319"/>
      <c r="FK116" s="319"/>
      <c r="FL116" s="319"/>
      <c r="FM116" s="319"/>
      <c r="FN116" s="319"/>
      <c r="FO116" s="319"/>
      <c r="FP116" s="319"/>
      <c r="FQ116" s="319"/>
      <c r="FR116" s="319"/>
      <c r="FS116" s="319"/>
      <c r="FT116" s="319"/>
      <c r="FU116" s="319"/>
      <c r="FV116" s="319"/>
      <c r="FW116" s="319"/>
      <c r="FX116" s="319"/>
      <c r="FY116" s="319"/>
      <c r="FZ116" s="319"/>
      <c r="GA116" s="319"/>
      <c r="GB116" s="319"/>
      <c r="GC116" s="319"/>
      <c r="GD116" s="319"/>
      <c r="GE116" s="319"/>
      <c r="GF116" s="319"/>
      <c r="GG116" s="319"/>
      <c r="GH116" s="319"/>
      <c r="GI116" s="319"/>
      <c r="GJ116" s="319"/>
      <c r="GK116" s="319"/>
      <c r="GL116" s="319"/>
      <c r="GM116" s="319"/>
      <c r="GN116" s="319"/>
      <c r="GO116" s="319"/>
      <c r="GP116" s="319"/>
      <c r="GQ116" s="319"/>
      <c r="GR116" s="319"/>
      <c r="GS116" s="319"/>
      <c r="GT116" s="319"/>
      <c r="GU116" s="319"/>
      <c r="GV116" s="319"/>
      <c r="GW116" s="319"/>
      <c r="GX116" s="319"/>
      <c r="GY116" s="319"/>
      <c r="GZ116" s="319"/>
      <c r="HA116" s="319"/>
      <c r="HB116" s="319"/>
      <c r="HC116" s="319"/>
      <c r="HD116" s="319"/>
      <c r="HE116" s="319"/>
      <c r="HF116" s="319"/>
      <c r="HG116" s="319"/>
      <c r="HH116" s="319"/>
      <c r="HI116" s="319"/>
      <c r="HJ116" s="319"/>
      <c r="HK116" s="319"/>
      <c r="HL116" s="319"/>
      <c r="HM116" s="319"/>
      <c r="HN116" s="319"/>
      <c r="HO116" s="319"/>
      <c r="HP116" s="319"/>
      <c r="HQ116" s="319"/>
      <c r="HR116" s="319"/>
      <c r="HS116" s="319"/>
      <c r="HT116" s="319"/>
      <c r="HU116" s="319"/>
      <c r="HV116" s="319"/>
      <c r="HW116" s="319"/>
      <c r="HX116" s="319"/>
      <c r="HY116" s="319"/>
      <c r="HZ116" s="319"/>
      <c r="IA116" s="319"/>
      <c r="IB116" s="319"/>
      <c r="IC116" s="319"/>
    </row>
    <row r="117" spans="1:18" s="76" customFormat="1" ht="225.75" customHeight="1">
      <c r="A117" s="282">
        <f t="shared" si="4"/>
        <v>112</v>
      </c>
      <c r="B117" s="318" t="s">
        <v>129</v>
      </c>
      <c r="C117" s="115">
        <v>33</v>
      </c>
      <c r="D117" s="187" t="s">
        <v>290</v>
      </c>
      <c r="E117" s="78" t="s">
        <v>164</v>
      </c>
      <c r="F117" s="185" t="s">
        <v>130</v>
      </c>
      <c r="G117" s="78" t="s">
        <v>192</v>
      </c>
      <c r="H117" s="180">
        <v>480000000</v>
      </c>
      <c r="I117" s="308"/>
      <c r="J117" s="129">
        <f t="shared" si="3"/>
        <v>480000000</v>
      </c>
      <c r="K117" s="67">
        <v>150</v>
      </c>
      <c r="L117" s="77">
        <v>41708</v>
      </c>
      <c r="M117" s="77">
        <v>41712</v>
      </c>
      <c r="N117" s="77">
        <v>41986</v>
      </c>
      <c r="O117" s="109" t="s">
        <v>383</v>
      </c>
      <c r="P117" s="79" t="s">
        <v>134</v>
      </c>
      <c r="Q117" s="105" t="s">
        <v>320</v>
      </c>
      <c r="R117" s="197"/>
    </row>
    <row r="118" spans="1:237" s="76" customFormat="1" ht="129" customHeight="1">
      <c r="A118" s="282">
        <f t="shared" si="4"/>
        <v>113</v>
      </c>
      <c r="B118" s="318" t="s">
        <v>129</v>
      </c>
      <c r="C118" s="130" t="s">
        <v>276</v>
      </c>
      <c r="D118" s="185" t="s">
        <v>292</v>
      </c>
      <c r="E118" s="185" t="s">
        <v>88</v>
      </c>
      <c r="F118" s="78" t="s">
        <v>114</v>
      </c>
      <c r="G118" s="63" t="s">
        <v>192</v>
      </c>
      <c r="H118" s="83">
        <v>40000000</v>
      </c>
      <c r="I118" s="198">
        <v>40000000</v>
      </c>
      <c r="J118" s="129">
        <f t="shared" si="3"/>
        <v>0</v>
      </c>
      <c r="K118" s="64">
        <v>240</v>
      </c>
      <c r="L118" s="77">
        <v>41663</v>
      </c>
      <c r="M118" s="77">
        <v>41669</v>
      </c>
      <c r="N118" s="77">
        <v>41912</v>
      </c>
      <c r="O118" s="128" t="s">
        <v>345</v>
      </c>
      <c r="P118" s="133" t="s">
        <v>149</v>
      </c>
      <c r="Q118" s="132" t="s">
        <v>161</v>
      </c>
      <c r="R118" s="197"/>
      <c r="S118" s="319"/>
      <c r="T118" s="319"/>
      <c r="U118" s="319"/>
      <c r="V118" s="319"/>
      <c r="W118" s="319"/>
      <c r="X118" s="319"/>
      <c r="Y118" s="319"/>
      <c r="Z118" s="319"/>
      <c r="AA118" s="319"/>
      <c r="AB118" s="319"/>
      <c r="AC118" s="319"/>
      <c r="AD118" s="319"/>
      <c r="AE118" s="319"/>
      <c r="AF118" s="319"/>
      <c r="AG118" s="319"/>
      <c r="AH118" s="319"/>
      <c r="AI118" s="319"/>
      <c r="AJ118" s="319"/>
      <c r="AK118" s="319"/>
      <c r="AL118" s="319"/>
      <c r="AM118" s="319"/>
      <c r="AN118" s="319"/>
      <c r="AO118" s="319"/>
      <c r="AP118" s="319"/>
      <c r="AQ118" s="319"/>
      <c r="AR118" s="319"/>
      <c r="AS118" s="319"/>
      <c r="AT118" s="319"/>
      <c r="AU118" s="319"/>
      <c r="AV118" s="319"/>
      <c r="AW118" s="319"/>
      <c r="AX118" s="319"/>
      <c r="AY118" s="319"/>
      <c r="AZ118" s="319"/>
      <c r="BA118" s="319"/>
      <c r="BB118" s="319"/>
      <c r="BC118" s="319"/>
      <c r="BD118" s="319"/>
      <c r="BE118" s="319"/>
      <c r="BF118" s="319"/>
      <c r="BG118" s="319"/>
      <c r="BH118" s="319"/>
      <c r="BI118" s="319"/>
      <c r="BJ118" s="319"/>
      <c r="BK118" s="319"/>
      <c r="BL118" s="319"/>
      <c r="BM118" s="319"/>
      <c r="BN118" s="319"/>
      <c r="BO118" s="319"/>
      <c r="BP118" s="319"/>
      <c r="BQ118" s="319"/>
      <c r="BR118" s="319"/>
      <c r="BS118" s="319"/>
      <c r="BT118" s="319"/>
      <c r="BU118" s="319"/>
      <c r="BV118" s="319"/>
      <c r="BW118" s="319"/>
      <c r="BX118" s="319"/>
      <c r="BY118" s="319"/>
      <c r="BZ118" s="319"/>
      <c r="CA118" s="319"/>
      <c r="CB118" s="319"/>
      <c r="CC118" s="319"/>
      <c r="CD118" s="319"/>
      <c r="CE118" s="319"/>
      <c r="CF118" s="319"/>
      <c r="CG118" s="319"/>
      <c r="CH118" s="319"/>
      <c r="CI118" s="319"/>
      <c r="CJ118" s="319"/>
      <c r="CK118" s="319"/>
      <c r="CL118" s="319"/>
      <c r="CM118" s="319"/>
      <c r="CN118" s="319"/>
      <c r="CO118" s="319"/>
      <c r="CP118" s="319"/>
      <c r="CQ118" s="319"/>
      <c r="CR118" s="319"/>
      <c r="CS118" s="319"/>
      <c r="CT118" s="319"/>
      <c r="CU118" s="319"/>
      <c r="CV118" s="319"/>
      <c r="CW118" s="319"/>
      <c r="CX118" s="319"/>
      <c r="CY118" s="319"/>
      <c r="CZ118" s="319"/>
      <c r="DA118" s="319"/>
      <c r="DB118" s="319"/>
      <c r="DC118" s="319"/>
      <c r="DD118" s="319"/>
      <c r="DE118" s="319"/>
      <c r="DF118" s="319"/>
      <c r="DG118" s="319"/>
      <c r="DH118" s="319"/>
      <c r="DI118" s="319"/>
      <c r="DJ118" s="319"/>
      <c r="DK118" s="319"/>
      <c r="DL118" s="319"/>
      <c r="DM118" s="319"/>
      <c r="DN118" s="319"/>
      <c r="DO118" s="319"/>
      <c r="DP118" s="319"/>
      <c r="DQ118" s="319"/>
      <c r="DR118" s="319"/>
      <c r="DS118" s="319"/>
      <c r="DT118" s="319"/>
      <c r="DU118" s="319"/>
      <c r="DV118" s="319"/>
      <c r="DW118" s="319"/>
      <c r="DX118" s="319"/>
      <c r="DY118" s="319"/>
      <c r="DZ118" s="319"/>
      <c r="EA118" s="319"/>
      <c r="EB118" s="319"/>
      <c r="EC118" s="319"/>
      <c r="ED118" s="319"/>
      <c r="EE118" s="319"/>
      <c r="EF118" s="319"/>
      <c r="EG118" s="319"/>
      <c r="EH118" s="319"/>
      <c r="EI118" s="319"/>
      <c r="EJ118" s="319"/>
      <c r="EK118" s="319"/>
      <c r="EL118" s="319"/>
      <c r="EM118" s="319"/>
      <c r="EN118" s="319"/>
      <c r="EO118" s="319"/>
      <c r="EP118" s="319"/>
      <c r="EQ118" s="319"/>
      <c r="ER118" s="319"/>
      <c r="ES118" s="319"/>
      <c r="ET118" s="319"/>
      <c r="EU118" s="319"/>
      <c r="EV118" s="319"/>
      <c r="EW118" s="319"/>
      <c r="EX118" s="319"/>
      <c r="EY118" s="319"/>
      <c r="EZ118" s="319"/>
      <c r="FA118" s="319"/>
      <c r="FB118" s="319"/>
      <c r="FC118" s="319"/>
      <c r="FD118" s="319"/>
      <c r="FE118" s="319"/>
      <c r="FF118" s="319"/>
      <c r="FG118" s="319"/>
      <c r="FH118" s="319"/>
      <c r="FI118" s="319"/>
      <c r="FJ118" s="319"/>
      <c r="FK118" s="319"/>
      <c r="FL118" s="319"/>
      <c r="FM118" s="319"/>
      <c r="FN118" s="319"/>
      <c r="FO118" s="319"/>
      <c r="FP118" s="319"/>
      <c r="FQ118" s="319"/>
      <c r="FR118" s="319"/>
      <c r="FS118" s="319"/>
      <c r="FT118" s="319"/>
      <c r="FU118" s="319"/>
      <c r="FV118" s="319"/>
      <c r="FW118" s="319"/>
      <c r="FX118" s="319"/>
      <c r="FY118" s="319"/>
      <c r="FZ118" s="319"/>
      <c r="GA118" s="319"/>
      <c r="GB118" s="319"/>
      <c r="GC118" s="319"/>
      <c r="GD118" s="319"/>
      <c r="GE118" s="319"/>
      <c r="GF118" s="319"/>
      <c r="GG118" s="319"/>
      <c r="GH118" s="319"/>
      <c r="GI118" s="319"/>
      <c r="GJ118" s="319"/>
      <c r="GK118" s="319"/>
      <c r="GL118" s="319"/>
      <c r="GM118" s="319"/>
      <c r="GN118" s="319"/>
      <c r="GO118" s="319"/>
      <c r="GP118" s="319"/>
      <c r="GQ118" s="319"/>
      <c r="GR118" s="319"/>
      <c r="GS118" s="319"/>
      <c r="GT118" s="319"/>
      <c r="GU118" s="319"/>
      <c r="GV118" s="319"/>
      <c r="GW118" s="319"/>
      <c r="GX118" s="319"/>
      <c r="GY118" s="319"/>
      <c r="GZ118" s="319"/>
      <c r="HA118" s="319"/>
      <c r="HB118" s="319"/>
      <c r="HC118" s="319"/>
      <c r="HD118" s="319"/>
      <c r="HE118" s="319"/>
      <c r="HF118" s="319"/>
      <c r="HG118" s="319"/>
      <c r="HH118" s="319"/>
      <c r="HI118" s="319"/>
      <c r="HJ118" s="319"/>
      <c r="HK118" s="319"/>
      <c r="HL118" s="319"/>
      <c r="HM118" s="319"/>
      <c r="HN118" s="319"/>
      <c r="HO118" s="319"/>
      <c r="HP118" s="319"/>
      <c r="HQ118" s="319"/>
      <c r="HR118" s="319"/>
      <c r="HS118" s="319"/>
      <c r="HT118" s="319"/>
      <c r="HU118" s="319"/>
      <c r="HV118" s="319"/>
      <c r="HW118" s="319"/>
      <c r="HX118" s="319"/>
      <c r="HY118" s="319"/>
      <c r="HZ118" s="319"/>
      <c r="IA118" s="319"/>
      <c r="IB118" s="319"/>
      <c r="IC118" s="319"/>
    </row>
    <row r="119" spans="1:237" s="76" customFormat="1" ht="148.5" customHeight="1">
      <c r="A119" s="282">
        <f t="shared" si="4"/>
        <v>114</v>
      </c>
      <c r="B119" s="318" t="s">
        <v>287</v>
      </c>
      <c r="C119" s="115">
        <v>33</v>
      </c>
      <c r="D119" s="187" t="s">
        <v>290</v>
      </c>
      <c r="E119" s="78" t="s">
        <v>164</v>
      </c>
      <c r="F119" s="78" t="s">
        <v>123</v>
      </c>
      <c r="G119" s="78" t="s">
        <v>192</v>
      </c>
      <c r="H119" s="151">
        <v>195850000</v>
      </c>
      <c r="I119" s="163">
        <v>112500000</v>
      </c>
      <c r="J119" s="129">
        <f t="shared" si="3"/>
        <v>83350000</v>
      </c>
      <c r="K119" s="67">
        <v>365</v>
      </c>
      <c r="L119" s="77">
        <v>41768</v>
      </c>
      <c r="M119" s="77">
        <v>41780</v>
      </c>
      <c r="N119" s="77">
        <v>42144</v>
      </c>
      <c r="O119" s="128" t="s">
        <v>360</v>
      </c>
      <c r="P119" s="199" t="s">
        <v>544</v>
      </c>
      <c r="Q119" s="132" t="s">
        <v>131</v>
      </c>
      <c r="R119" s="197"/>
      <c r="S119" s="319"/>
      <c r="T119" s="319"/>
      <c r="U119" s="319"/>
      <c r="V119" s="319"/>
      <c r="W119" s="319"/>
      <c r="X119" s="319"/>
      <c r="Y119" s="319"/>
      <c r="Z119" s="319"/>
      <c r="AA119" s="319"/>
      <c r="AB119" s="319"/>
      <c r="AC119" s="319"/>
      <c r="AD119" s="319"/>
      <c r="AE119" s="319"/>
      <c r="AF119" s="319"/>
      <c r="AG119" s="319"/>
      <c r="AH119" s="319"/>
      <c r="AI119" s="319"/>
      <c r="AJ119" s="319"/>
      <c r="AK119" s="319"/>
      <c r="AL119" s="319"/>
      <c r="AM119" s="319"/>
      <c r="AN119" s="319"/>
      <c r="AO119" s="319"/>
      <c r="AP119" s="319"/>
      <c r="AQ119" s="319"/>
      <c r="AR119" s="319"/>
      <c r="AS119" s="319"/>
      <c r="AT119" s="319"/>
      <c r="AU119" s="319"/>
      <c r="AV119" s="319"/>
      <c r="AW119" s="319"/>
      <c r="AX119" s="319"/>
      <c r="AY119" s="319"/>
      <c r="AZ119" s="319"/>
      <c r="BA119" s="319"/>
      <c r="BB119" s="319"/>
      <c r="BC119" s="319"/>
      <c r="BD119" s="319"/>
      <c r="BE119" s="319"/>
      <c r="BF119" s="319"/>
      <c r="BG119" s="319"/>
      <c r="BH119" s="319"/>
      <c r="BI119" s="319"/>
      <c r="BJ119" s="319"/>
      <c r="BK119" s="319"/>
      <c r="BL119" s="319"/>
      <c r="BM119" s="319"/>
      <c r="BN119" s="319"/>
      <c r="BO119" s="319"/>
      <c r="BP119" s="319"/>
      <c r="BQ119" s="319"/>
      <c r="BR119" s="319"/>
      <c r="BS119" s="319"/>
      <c r="BT119" s="319"/>
      <c r="BU119" s="319"/>
      <c r="BV119" s="319"/>
      <c r="BW119" s="319"/>
      <c r="BX119" s="319"/>
      <c r="BY119" s="319"/>
      <c r="BZ119" s="319"/>
      <c r="CA119" s="319"/>
      <c r="CB119" s="319"/>
      <c r="CC119" s="319"/>
      <c r="CD119" s="319"/>
      <c r="CE119" s="319"/>
      <c r="CF119" s="319"/>
      <c r="CG119" s="319"/>
      <c r="CH119" s="319"/>
      <c r="CI119" s="319"/>
      <c r="CJ119" s="319"/>
      <c r="CK119" s="319"/>
      <c r="CL119" s="319"/>
      <c r="CM119" s="319"/>
      <c r="CN119" s="319"/>
      <c r="CO119" s="319"/>
      <c r="CP119" s="319"/>
      <c r="CQ119" s="319"/>
      <c r="CR119" s="319"/>
      <c r="CS119" s="319"/>
      <c r="CT119" s="319"/>
      <c r="CU119" s="319"/>
      <c r="CV119" s="319"/>
      <c r="CW119" s="319"/>
      <c r="CX119" s="319"/>
      <c r="CY119" s="319"/>
      <c r="CZ119" s="319"/>
      <c r="DA119" s="319"/>
      <c r="DB119" s="319"/>
      <c r="DC119" s="319"/>
      <c r="DD119" s="319"/>
      <c r="DE119" s="319"/>
      <c r="DF119" s="319"/>
      <c r="DG119" s="319"/>
      <c r="DH119" s="319"/>
      <c r="DI119" s="319"/>
      <c r="DJ119" s="319"/>
      <c r="DK119" s="319"/>
      <c r="DL119" s="319"/>
      <c r="DM119" s="319"/>
      <c r="DN119" s="319"/>
      <c r="DO119" s="319"/>
      <c r="DP119" s="319"/>
      <c r="DQ119" s="319"/>
      <c r="DR119" s="319"/>
      <c r="DS119" s="319"/>
      <c r="DT119" s="319"/>
      <c r="DU119" s="319"/>
      <c r="DV119" s="319"/>
      <c r="DW119" s="319"/>
      <c r="DX119" s="319"/>
      <c r="DY119" s="319"/>
      <c r="DZ119" s="319"/>
      <c r="EA119" s="319"/>
      <c r="EB119" s="319"/>
      <c r="EC119" s="319"/>
      <c r="ED119" s="319"/>
      <c r="EE119" s="319"/>
      <c r="EF119" s="319"/>
      <c r="EG119" s="319"/>
      <c r="EH119" s="319"/>
      <c r="EI119" s="319"/>
      <c r="EJ119" s="319"/>
      <c r="EK119" s="319"/>
      <c r="EL119" s="319"/>
      <c r="EM119" s="319"/>
      <c r="EN119" s="319"/>
      <c r="EO119" s="319"/>
      <c r="EP119" s="319"/>
      <c r="EQ119" s="319"/>
      <c r="ER119" s="319"/>
      <c r="ES119" s="319"/>
      <c r="ET119" s="319"/>
      <c r="EU119" s="319"/>
      <c r="EV119" s="319"/>
      <c r="EW119" s="319"/>
      <c r="EX119" s="319"/>
      <c r="EY119" s="319"/>
      <c r="EZ119" s="319"/>
      <c r="FA119" s="319"/>
      <c r="FB119" s="319"/>
      <c r="FC119" s="319"/>
      <c r="FD119" s="319"/>
      <c r="FE119" s="319"/>
      <c r="FF119" s="319"/>
      <c r="FG119" s="319"/>
      <c r="FH119" s="319"/>
      <c r="FI119" s="319"/>
      <c r="FJ119" s="319"/>
      <c r="FK119" s="319"/>
      <c r="FL119" s="319"/>
      <c r="FM119" s="319"/>
      <c r="FN119" s="319"/>
      <c r="FO119" s="319"/>
      <c r="FP119" s="319"/>
      <c r="FQ119" s="319"/>
      <c r="FR119" s="319"/>
      <c r="FS119" s="319"/>
      <c r="FT119" s="319"/>
      <c r="FU119" s="319"/>
      <c r="FV119" s="319"/>
      <c r="FW119" s="319"/>
      <c r="FX119" s="319"/>
      <c r="FY119" s="319"/>
      <c r="FZ119" s="319"/>
      <c r="GA119" s="319"/>
      <c r="GB119" s="319"/>
      <c r="GC119" s="319"/>
      <c r="GD119" s="319"/>
      <c r="GE119" s="319"/>
      <c r="GF119" s="319"/>
      <c r="GG119" s="319"/>
      <c r="GH119" s="319"/>
      <c r="GI119" s="319"/>
      <c r="GJ119" s="319"/>
      <c r="GK119" s="319"/>
      <c r="GL119" s="319"/>
      <c r="GM119" s="319"/>
      <c r="GN119" s="319"/>
      <c r="GO119" s="319"/>
      <c r="GP119" s="319"/>
      <c r="GQ119" s="319"/>
      <c r="GR119" s="319"/>
      <c r="GS119" s="319"/>
      <c r="GT119" s="319"/>
      <c r="GU119" s="319"/>
      <c r="GV119" s="319"/>
      <c r="GW119" s="319"/>
      <c r="GX119" s="319"/>
      <c r="GY119" s="319"/>
      <c r="GZ119" s="319"/>
      <c r="HA119" s="319"/>
      <c r="HB119" s="319"/>
      <c r="HC119" s="319"/>
      <c r="HD119" s="319"/>
      <c r="HE119" s="319"/>
      <c r="HF119" s="319"/>
      <c r="HG119" s="319"/>
      <c r="HH119" s="319"/>
      <c r="HI119" s="319"/>
      <c r="HJ119" s="319"/>
      <c r="HK119" s="319"/>
      <c r="HL119" s="319"/>
      <c r="HM119" s="319"/>
      <c r="HN119" s="319"/>
      <c r="HO119" s="319"/>
      <c r="HP119" s="319"/>
      <c r="HQ119" s="319"/>
      <c r="HR119" s="319"/>
      <c r="HS119" s="319"/>
      <c r="HT119" s="319"/>
      <c r="HU119" s="319"/>
      <c r="HV119" s="319"/>
      <c r="HW119" s="319"/>
      <c r="HX119" s="319"/>
      <c r="HY119" s="319"/>
      <c r="HZ119" s="319"/>
      <c r="IA119" s="319"/>
      <c r="IB119" s="319"/>
      <c r="IC119" s="319"/>
    </row>
    <row r="120" spans="1:237" s="76" customFormat="1" ht="70.5" customHeight="1">
      <c r="A120" s="282">
        <f t="shared" si="4"/>
        <v>115</v>
      </c>
      <c r="B120" s="318" t="s">
        <v>180</v>
      </c>
      <c r="C120" s="130" t="s">
        <v>276</v>
      </c>
      <c r="D120" s="185" t="s">
        <v>292</v>
      </c>
      <c r="E120" s="185" t="s">
        <v>88</v>
      </c>
      <c r="F120" s="78" t="s">
        <v>171</v>
      </c>
      <c r="G120" s="63" t="s">
        <v>192</v>
      </c>
      <c r="H120" s="200">
        <v>15000000</v>
      </c>
      <c r="I120" s="201">
        <v>15000000</v>
      </c>
      <c r="J120" s="129">
        <f t="shared" si="3"/>
        <v>0</v>
      </c>
      <c r="K120" s="67">
        <v>90</v>
      </c>
      <c r="L120" s="77">
        <v>41663</v>
      </c>
      <c r="M120" s="77">
        <v>41670</v>
      </c>
      <c r="N120" s="77">
        <v>41759</v>
      </c>
      <c r="O120" s="128" t="s">
        <v>347</v>
      </c>
      <c r="P120" s="199" t="s">
        <v>74</v>
      </c>
      <c r="Q120" s="199" t="s">
        <v>565</v>
      </c>
      <c r="R120" s="197"/>
      <c r="S120" s="319"/>
      <c r="T120" s="319"/>
      <c r="U120" s="319"/>
      <c r="V120" s="319"/>
      <c r="W120" s="319"/>
      <c r="X120" s="319"/>
      <c r="Y120" s="319"/>
      <c r="Z120" s="319"/>
      <c r="AA120" s="319"/>
      <c r="AB120" s="319"/>
      <c r="AC120" s="319"/>
      <c r="AD120" s="319"/>
      <c r="AE120" s="319"/>
      <c r="AF120" s="319"/>
      <c r="AG120" s="319"/>
      <c r="AH120" s="319"/>
      <c r="AI120" s="319"/>
      <c r="AJ120" s="319"/>
      <c r="AK120" s="319"/>
      <c r="AL120" s="319"/>
      <c r="AM120" s="319"/>
      <c r="AN120" s="319"/>
      <c r="AO120" s="319"/>
      <c r="AP120" s="319"/>
      <c r="AQ120" s="319"/>
      <c r="AR120" s="319"/>
      <c r="AS120" s="319"/>
      <c r="AT120" s="319"/>
      <c r="AU120" s="319"/>
      <c r="AV120" s="319"/>
      <c r="AW120" s="319"/>
      <c r="AX120" s="319"/>
      <c r="AY120" s="319"/>
      <c r="AZ120" s="319"/>
      <c r="BA120" s="319"/>
      <c r="BB120" s="319"/>
      <c r="BC120" s="319"/>
      <c r="BD120" s="319"/>
      <c r="BE120" s="319"/>
      <c r="BF120" s="319"/>
      <c r="BG120" s="319"/>
      <c r="BH120" s="319"/>
      <c r="BI120" s="319"/>
      <c r="BJ120" s="319"/>
      <c r="BK120" s="319"/>
      <c r="BL120" s="319"/>
      <c r="BM120" s="319"/>
      <c r="BN120" s="319"/>
      <c r="BO120" s="319"/>
      <c r="BP120" s="319"/>
      <c r="BQ120" s="319"/>
      <c r="BR120" s="319"/>
      <c r="BS120" s="319"/>
      <c r="BT120" s="319"/>
      <c r="BU120" s="319"/>
      <c r="BV120" s="319"/>
      <c r="BW120" s="319"/>
      <c r="BX120" s="319"/>
      <c r="BY120" s="319"/>
      <c r="BZ120" s="319"/>
      <c r="CA120" s="319"/>
      <c r="CB120" s="319"/>
      <c r="CC120" s="319"/>
      <c r="CD120" s="319"/>
      <c r="CE120" s="319"/>
      <c r="CF120" s="319"/>
      <c r="CG120" s="319"/>
      <c r="CH120" s="319"/>
      <c r="CI120" s="319"/>
      <c r="CJ120" s="319"/>
      <c r="CK120" s="319"/>
      <c r="CL120" s="319"/>
      <c r="CM120" s="319"/>
      <c r="CN120" s="319"/>
      <c r="CO120" s="319"/>
      <c r="CP120" s="319"/>
      <c r="CQ120" s="319"/>
      <c r="CR120" s="319"/>
      <c r="CS120" s="319"/>
      <c r="CT120" s="319"/>
      <c r="CU120" s="319"/>
      <c r="CV120" s="319"/>
      <c r="CW120" s="319"/>
      <c r="CX120" s="319"/>
      <c r="CY120" s="319"/>
      <c r="CZ120" s="319"/>
      <c r="DA120" s="319"/>
      <c r="DB120" s="319"/>
      <c r="DC120" s="319"/>
      <c r="DD120" s="319"/>
      <c r="DE120" s="319"/>
      <c r="DF120" s="319"/>
      <c r="DG120" s="319"/>
      <c r="DH120" s="319"/>
      <c r="DI120" s="319"/>
      <c r="DJ120" s="319"/>
      <c r="DK120" s="319"/>
      <c r="DL120" s="319"/>
      <c r="DM120" s="319"/>
      <c r="DN120" s="319"/>
      <c r="DO120" s="319"/>
      <c r="DP120" s="319"/>
      <c r="DQ120" s="319"/>
      <c r="DR120" s="319"/>
      <c r="DS120" s="319"/>
      <c r="DT120" s="319"/>
      <c r="DU120" s="319"/>
      <c r="DV120" s="319"/>
      <c r="DW120" s="319"/>
      <c r="DX120" s="319"/>
      <c r="DY120" s="319"/>
      <c r="DZ120" s="319"/>
      <c r="EA120" s="319"/>
      <c r="EB120" s="319"/>
      <c r="EC120" s="319"/>
      <c r="ED120" s="319"/>
      <c r="EE120" s="319"/>
      <c r="EF120" s="319"/>
      <c r="EG120" s="319"/>
      <c r="EH120" s="319"/>
      <c r="EI120" s="319"/>
      <c r="EJ120" s="319"/>
      <c r="EK120" s="319"/>
      <c r="EL120" s="319"/>
      <c r="EM120" s="319"/>
      <c r="EN120" s="319"/>
      <c r="EO120" s="319"/>
      <c r="EP120" s="319"/>
      <c r="EQ120" s="319"/>
      <c r="ER120" s="319"/>
      <c r="ES120" s="319"/>
      <c r="ET120" s="319"/>
      <c r="EU120" s="319"/>
      <c r="EV120" s="319"/>
      <c r="EW120" s="319"/>
      <c r="EX120" s="319"/>
      <c r="EY120" s="319"/>
      <c r="EZ120" s="319"/>
      <c r="FA120" s="319"/>
      <c r="FB120" s="319"/>
      <c r="FC120" s="319"/>
      <c r="FD120" s="319"/>
      <c r="FE120" s="319"/>
      <c r="FF120" s="319"/>
      <c r="FG120" s="319"/>
      <c r="FH120" s="319"/>
      <c r="FI120" s="319"/>
      <c r="FJ120" s="319"/>
      <c r="FK120" s="319"/>
      <c r="FL120" s="319"/>
      <c r="FM120" s="319"/>
      <c r="FN120" s="319"/>
      <c r="FO120" s="319"/>
      <c r="FP120" s="319"/>
      <c r="FQ120" s="319"/>
      <c r="FR120" s="319"/>
      <c r="FS120" s="319"/>
      <c r="FT120" s="319"/>
      <c r="FU120" s="319"/>
      <c r="FV120" s="319"/>
      <c r="FW120" s="319"/>
      <c r="FX120" s="319"/>
      <c r="FY120" s="319"/>
      <c r="FZ120" s="319"/>
      <c r="GA120" s="319"/>
      <c r="GB120" s="319"/>
      <c r="GC120" s="319"/>
      <c r="GD120" s="319"/>
      <c r="GE120" s="319"/>
      <c r="GF120" s="319"/>
      <c r="GG120" s="319"/>
      <c r="GH120" s="319"/>
      <c r="GI120" s="319"/>
      <c r="GJ120" s="319"/>
      <c r="GK120" s="319"/>
      <c r="GL120" s="319"/>
      <c r="GM120" s="319"/>
      <c r="GN120" s="319"/>
      <c r="GO120" s="319"/>
      <c r="GP120" s="319"/>
      <c r="GQ120" s="319"/>
      <c r="GR120" s="319"/>
      <c r="GS120" s="319"/>
      <c r="GT120" s="319"/>
      <c r="GU120" s="319"/>
      <c r="GV120" s="319"/>
      <c r="GW120" s="319"/>
      <c r="GX120" s="319"/>
      <c r="GY120" s="319"/>
      <c r="GZ120" s="319"/>
      <c r="HA120" s="319"/>
      <c r="HB120" s="319"/>
      <c r="HC120" s="319"/>
      <c r="HD120" s="319"/>
      <c r="HE120" s="319"/>
      <c r="HF120" s="319"/>
      <c r="HG120" s="319"/>
      <c r="HH120" s="319"/>
      <c r="HI120" s="319"/>
      <c r="HJ120" s="319"/>
      <c r="HK120" s="319"/>
      <c r="HL120" s="319"/>
      <c r="HM120" s="319"/>
      <c r="HN120" s="319"/>
      <c r="HO120" s="319"/>
      <c r="HP120" s="319"/>
      <c r="HQ120" s="319"/>
      <c r="HR120" s="319"/>
      <c r="HS120" s="319"/>
      <c r="HT120" s="319"/>
      <c r="HU120" s="319"/>
      <c r="HV120" s="319"/>
      <c r="HW120" s="319"/>
      <c r="HX120" s="319"/>
      <c r="HY120" s="319"/>
      <c r="HZ120" s="319"/>
      <c r="IA120" s="319"/>
      <c r="IB120" s="319"/>
      <c r="IC120" s="319"/>
    </row>
    <row r="121" spans="1:237" s="76" customFormat="1" ht="90.75" customHeight="1">
      <c r="A121" s="282">
        <f t="shared" si="4"/>
        <v>116</v>
      </c>
      <c r="B121" s="318" t="s">
        <v>180</v>
      </c>
      <c r="C121" s="130" t="s">
        <v>276</v>
      </c>
      <c r="D121" s="185" t="s">
        <v>292</v>
      </c>
      <c r="E121" s="185" t="s">
        <v>88</v>
      </c>
      <c r="F121" s="78" t="s">
        <v>120</v>
      </c>
      <c r="G121" s="78" t="s">
        <v>192</v>
      </c>
      <c r="H121" s="202">
        <v>1596000</v>
      </c>
      <c r="I121" s="67">
        <v>1000000</v>
      </c>
      <c r="J121" s="129">
        <f t="shared" si="3"/>
        <v>596000</v>
      </c>
      <c r="K121" s="67">
        <v>8</v>
      </c>
      <c r="L121" s="77">
        <v>41732</v>
      </c>
      <c r="M121" s="77">
        <v>41750</v>
      </c>
      <c r="N121" s="77">
        <v>41757</v>
      </c>
      <c r="O121" s="128" t="s">
        <v>352</v>
      </c>
      <c r="P121" s="199" t="s">
        <v>301</v>
      </c>
      <c r="Q121" s="132" t="s">
        <v>255</v>
      </c>
      <c r="R121" s="197"/>
      <c r="S121" s="319"/>
      <c r="T121" s="319"/>
      <c r="U121" s="319"/>
      <c r="V121" s="319"/>
      <c r="W121" s="319"/>
      <c r="X121" s="319"/>
      <c r="Y121" s="319"/>
      <c r="Z121" s="319"/>
      <c r="AA121" s="319"/>
      <c r="AB121" s="319"/>
      <c r="AC121" s="319"/>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19"/>
      <c r="AY121" s="319"/>
      <c r="AZ121" s="319"/>
      <c r="BA121" s="319"/>
      <c r="BB121" s="319"/>
      <c r="BC121" s="319"/>
      <c r="BD121" s="319"/>
      <c r="BE121" s="319"/>
      <c r="BF121" s="319"/>
      <c r="BG121" s="319"/>
      <c r="BH121" s="319"/>
      <c r="BI121" s="319"/>
      <c r="BJ121" s="319"/>
      <c r="BK121" s="319"/>
      <c r="BL121" s="319"/>
      <c r="BM121" s="319"/>
      <c r="BN121" s="319"/>
      <c r="BO121" s="319"/>
      <c r="BP121" s="319"/>
      <c r="BQ121" s="319"/>
      <c r="BR121" s="319"/>
      <c r="BS121" s="319"/>
      <c r="BT121" s="319"/>
      <c r="BU121" s="319"/>
      <c r="BV121" s="319"/>
      <c r="BW121" s="319"/>
      <c r="BX121" s="319"/>
      <c r="BY121" s="319"/>
      <c r="BZ121" s="319"/>
      <c r="CA121" s="319"/>
      <c r="CB121" s="319"/>
      <c r="CC121" s="319"/>
      <c r="CD121" s="319"/>
      <c r="CE121" s="319"/>
      <c r="CF121" s="319"/>
      <c r="CG121" s="319"/>
      <c r="CH121" s="319"/>
      <c r="CI121" s="319"/>
      <c r="CJ121" s="319"/>
      <c r="CK121" s="319"/>
      <c r="CL121" s="319"/>
      <c r="CM121" s="319"/>
      <c r="CN121" s="319"/>
      <c r="CO121" s="319"/>
      <c r="CP121" s="319"/>
      <c r="CQ121" s="319"/>
      <c r="CR121" s="319"/>
      <c r="CS121" s="319"/>
      <c r="CT121" s="319"/>
      <c r="CU121" s="319"/>
      <c r="CV121" s="319"/>
      <c r="CW121" s="319"/>
      <c r="CX121" s="319"/>
      <c r="CY121" s="319"/>
      <c r="CZ121" s="319"/>
      <c r="DA121" s="319"/>
      <c r="DB121" s="319"/>
      <c r="DC121" s="319"/>
      <c r="DD121" s="319"/>
      <c r="DE121" s="319"/>
      <c r="DF121" s="319"/>
      <c r="DG121" s="319"/>
      <c r="DH121" s="319"/>
      <c r="DI121" s="319"/>
      <c r="DJ121" s="319"/>
      <c r="DK121" s="319"/>
      <c r="DL121" s="319"/>
      <c r="DM121" s="319"/>
      <c r="DN121" s="319"/>
      <c r="DO121" s="319"/>
      <c r="DP121" s="319"/>
      <c r="DQ121" s="319"/>
      <c r="DR121" s="319"/>
      <c r="DS121" s="319"/>
      <c r="DT121" s="319"/>
      <c r="DU121" s="319"/>
      <c r="DV121" s="319"/>
      <c r="DW121" s="319"/>
      <c r="DX121" s="319"/>
      <c r="DY121" s="319"/>
      <c r="DZ121" s="319"/>
      <c r="EA121" s="319"/>
      <c r="EB121" s="319"/>
      <c r="EC121" s="319"/>
      <c r="ED121" s="319"/>
      <c r="EE121" s="319"/>
      <c r="EF121" s="319"/>
      <c r="EG121" s="319"/>
      <c r="EH121" s="319"/>
      <c r="EI121" s="319"/>
      <c r="EJ121" s="319"/>
      <c r="EK121" s="319"/>
      <c r="EL121" s="319"/>
      <c r="EM121" s="319"/>
      <c r="EN121" s="319"/>
      <c r="EO121" s="319"/>
      <c r="EP121" s="319"/>
      <c r="EQ121" s="319"/>
      <c r="ER121" s="319"/>
      <c r="ES121" s="319"/>
      <c r="ET121" s="319"/>
      <c r="EU121" s="319"/>
      <c r="EV121" s="319"/>
      <c r="EW121" s="319"/>
      <c r="EX121" s="319"/>
      <c r="EY121" s="319"/>
      <c r="EZ121" s="319"/>
      <c r="FA121" s="319"/>
      <c r="FB121" s="319"/>
      <c r="FC121" s="319"/>
      <c r="FD121" s="319"/>
      <c r="FE121" s="319"/>
      <c r="FF121" s="319"/>
      <c r="FG121" s="319"/>
      <c r="FH121" s="319"/>
      <c r="FI121" s="319"/>
      <c r="FJ121" s="319"/>
      <c r="FK121" s="319"/>
      <c r="FL121" s="319"/>
      <c r="FM121" s="319"/>
      <c r="FN121" s="319"/>
      <c r="FO121" s="319"/>
      <c r="FP121" s="319"/>
      <c r="FQ121" s="319"/>
      <c r="FR121" s="319"/>
      <c r="FS121" s="319"/>
      <c r="FT121" s="319"/>
      <c r="FU121" s="319"/>
      <c r="FV121" s="319"/>
      <c r="FW121" s="319"/>
      <c r="FX121" s="319"/>
      <c r="FY121" s="319"/>
      <c r="FZ121" s="319"/>
      <c r="GA121" s="319"/>
      <c r="GB121" s="319"/>
      <c r="GC121" s="319"/>
      <c r="GD121" s="319"/>
      <c r="GE121" s="319"/>
      <c r="GF121" s="319"/>
      <c r="GG121" s="319"/>
      <c r="GH121" s="319"/>
      <c r="GI121" s="319"/>
      <c r="GJ121" s="319"/>
      <c r="GK121" s="319"/>
      <c r="GL121" s="319"/>
      <c r="GM121" s="319"/>
      <c r="GN121" s="319"/>
      <c r="GO121" s="319"/>
      <c r="GP121" s="319"/>
      <c r="GQ121" s="319"/>
      <c r="GR121" s="319"/>
      <c r="GS121" s="319"/>
      <c r="GT121" s="319"/>
      <c r="GU121" s="319"/>
      <c r="GV121" s="319"/>
      <c r="GW121" s="319"/>
      <c r="GX121" s="319"/>
      <c r="GY121" s="319"/>
      <c r="GZ121" s="319"/>
      <c r="HA121" s="319"/>
      <c r="HB121" s="319"/>
      <c r="HC121" s="319"/>
      <c r="HD121" s="319"/>
      <c r="HE121" s="319"/>
      <c r="HF121" s="319"/>
      <c r="HG121" s="319"/>
      <c r="HH121" s="319"/>
      <c r="HI121" s="319"/>
      <c r="HJ121" s="319"/>
      <c r="HK121" s="319"/>
      <c r="HL121" s="319"/>
      <c r="HM121" s="319"/>
      <c r="HN121" s="319"/>
      <c r="HO121" s="319"/>
      <c r="HP121" s="319"/>
      <c r="HQ121" s="319"/>
      <c r="HR121" s="319"/>
      <c r="HS121" s="319"/>
      <c r="HT121" s="319"/>
      <c r="HU121" s="319"/>
      <c r="HV121" s="319"/>
      <c r="HW121" s="319"/>
      <c r="HX121" s="319"/>
      <c r="HY121" s="319"/>
      <c r="HZ121" s="319"/>
      <c r="IA121" s="319"/>
      <c r="IB121" s="319"/>
      <c r="IC121" s="319"/>
    </row>
    <row r="122" spans="1:237" s="76" customFormat="1" ht="143.25" customHeight="1">
      <c r="A122" s="282">
        <f t="shared" si="4"/>
        <v>117</v>
      </c>
      <c r="B122" s="323" t="s">
        <v>45</v>
      </c>
      <c r="C122" s="130" t="s">
        <v>276</v>
      </c>
      <c r="D122" s="185" t="s">
        <v>292</v>
      </c>
      <c r="E122" s="185" t="s">
        <v>88</v>
      </c>
      <c r="F122" s="78" t="s">
        <v>114</v>
      </c>
      <c r="G122" s="63" t="s">
        <v>294</v>
      </c>
      <c r="H122" s="83">
        <v>8000000</v>
      </c>
      <c r="I122" s="83">
        <v>8000000</v>
      </c>
      <c r="J122" s="129">
        <f t="shared" si="3"/>
        <v>0</v>
      </c>
      <c r="K122" s="64">
        <v>60</v>
      </c>
      <c r="L122" s="77">
        <v>41663</v>
      </c>
      <c r="M122" s="77">
        <v>41668</v>
      </c>
      <c r="N122" s="77">
        <v>41726</v>
      </c>
      <c r="O122" s="108" t="s">
        <v>318</v>
      </c>
      <c r="P122" s="199" t="s">
        <v>490</v>
      </c>
      <c r="Q122" s="132" t="s">
        <v>293</v>
      </c>
      <c r="R122" s="197"/>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319"/>
      <c r="AN122" s="319"/>
      <c r="AO122" s="319"/>
      <c r="AP122" s="319"/>
      <c r="AQ122" s="319"/>
      <c r="AR122" s="319"/>
      <c r="AS122" s="319"/>
      <c r="AT122" s="319"/>
      <c r="AU122" s="319"/>
      <c r="AV122" s="319"/>
      <c r="AW122" s="319"/>
      <c r="AX122" s="319"/>
      <c r="AY122" s="319"/>
      <c r="AZ122" s="319"/>
      <c r="BA122" s="319"/>
      <c r="BB122" s="319"/>
      <c r="BC122" s="319"/>
      <c r="BD122" s="319"/>
      <c r="BE122" s="319"/>
      <c r="BF122" s="319"/>
      <c r="BG122" s="319"/>
      <c r="BH122" s="319"/>
      <c r="BI122" s="319"/>
      <c r="BJ122" s="319"/>
      <c r="BK122" s="319"/>
      <c r="BL122" s="319"/>
      <c r="BM122" s="319"/>
      <c r="BN122" s="319"/>
      <c r="BO122" s="319"/>
      <c r="BP122" s="319"/>
      <c r="BQ122" s="319"/>
      <c r="BR122" s="319"/>
      <c r="BS122" s="319"/>
      <c r="BT122" s="319"/>
      <c r="BU122" s="319"/>
      <c r="BV122" s="319"/>
      <c r="BW122" s="319"/>
      <c r="BX122" s="319"/>
      <c r="BY122" s="319"/>
      <c r="BZ122" s="319"/>
      <c r="CA122" s="319"/>
      <c r="CB122" s="319"/>
      <c r="CC122" s="319"/>
      <c r="CD122" s="319"/>
      <c r="CE122" s="319"/>
      <c r="CF122" s="319"/>
      <c r="CG122" s="319"/>
      <c r="CH122" s="319"/>
      <c r="CI122" s="319"/>
      <c r="CJ122" s="319"/>
      <c r="CK122" s="319"/>
      <c r="CL122" s="319"/>
      <c r="CM122" s="319"/>
      <c r="CN122" s="319"/>
      <c r="CO122" s="319"/>
      <c r="CP122" s="319"/>
      <c r="CQ122" s="319"/>
      <c r="CR122" s="319"/>
      <c r="CS122" s="319"/>
      <c r="CT122" s="319"/>
      <c r="CU122" s="319"/>
      <c r="CV122" s="319"/>
      <c r="CW122" s="319"/>
      <c r="CX122" s="319"/>
      <c r="CY122" s="319"/>
      <c r="CZ122" s="319"/>
      <c r="DA122" s="319"/>
      <c r="DB122" s="319"/>
      <c r="DC122" s="319"/>
      <c r="DD122" s="319"/>
      <c r="DE122" s="319"/>
      <c r="DF122" s="319"/>
      <c r="DG122" s="319"/>
      <c r="DH122" s="319"/>
      <c r="DI122" s="319"/>
      <c r="DJ122" s="319"/>
      <c r="DK122" s="319"/>
      <c r="DL122" s="319"/>
      <c r="DM122" s="319"/>
      <c r="DN122" s="319"/>
      <c r="DO122" s="319"/>
      <c r="DP122" s="319"/>
      <c r="DQ122" s="319"/>
      <c r="DR122" s="319"/>
      <c r="DS122" s="319"/>
      <c r="DT122" s="319"/>
      <c r="DU122" s="319"/>
      <c r="DV122" s="319"/>
      <c r="DW122" s="319"/>
      <c r="DX122" s="319"/>
      <c r="DY122" s="319"/>
      <c r="DZ122" s="319"/>
      <c r="EA122" s="319"/>
      <c r="EB122" s="319"/>
      <c r="EC122" s="319"/>
      <c r="ED122" s="319"/>
      <c r="EE122" s="319"/>
      <c r="EF122" s="319"/>
      <c r="EG122" s="319"/>
      <c r="EH122" s="319"/>
      <c r="EI122" s="319"/>
      <c r="EJ122" s="319"/>
      <c r="EK122" s="319"/>
      <c r="EL122" s="319"/>
      <c r="EM122" s="319"/>
      <c r="EN122" s="319"/>
      <c r="EO122" s="319"/>
      <c r="EP122" s="319"/>
      <c r="EQ122" s="319"/>
      <c r="ER122" s="319"/>
      <c r="ES122" s="319"/>
      <c r="ET122" s="319"/>
      <c r="EU122" s="319"/>
      <c r="EV122" s="319"/>
      <c r="EW122" s="319"/>
      <c r="EX122" s="319"/>
      <c r="EY122" s="319"/>
      <c r="EZ122" s="319"/>
      <c r="FA122" s="319"/>
      <c r="FB122" s="319"/>
      <c r="FC122" s="319"/>
      <c r="FD122" s="319"/>
      <c r="FE122" s="319"/>
      <c r="FF122" s="319"/>
      <c r="FG122" s="319"/>
      <c r="FH122" s="319"/>
      <c r="FI122" s="319"/>
      <c r="FJ122" s="319"/>
      <c r="FK122" s="319"/>
      <c r="FL122" s="319"/>
      <c r="FM122" s="319"/>
      <c r="FN122" s="319"/>
      <c r="FO122" s="319"/>
      <c r="FP122" s="319"/>
      <c r="FQ122" s="319"/>
      <c r="FR122" s="319"/>
      <c r="FS122" s="319"/>
      <c r="FT122" s="319"/>
      <c r="FU122" s="319"/>
      <c r="FV122" s="319"/>
      <c r="FW122" s="319"/>
      <c r="FX122" s="319"/>
      <c r="FY122" s="319"/>
      <c r="FZ122" s="319"/>
      <c r="GA122" s="319"/>
      <c r="GB122" s="319"/>
      <c r="GC122" s="319"/>
      <c r="GD122" s="319"/>
      <c r="GE122" s="319"/>
      <c r="GF122" s="319"/>
      <c r="GG122" s="319"/>
      <c r="GH122" s="319"/>
      <c r="GI122" s="319"/>
      <c r="GJ122" s="319"/>
      <c r="GK122" s="319"/>
      <c r="GL122" s="319"/>
      <c r="GM122" s="319"/>
      <c r="GN122" s="319"/>
      <c r="GO122" s="319"/>
      <c r="GP122" s="319"/>
      <c r="GQ122" s="319"/>
      <c r="GR122" s="319"/>
      <c r="GS122" s="319"/>
      <c r="GT122" s="319"/>
      <c r="GU122" s="319"/>
      <c r="GV122" s="319"/>
      <c r="GW122" s="319"/>
      <c r="GX122" s="319"/>
      <c r="GY122" s="319"/>
      <c r="GZ122" s="319"/>
      <c r="HA122" s="319"/>
      <c r="HB122" s="319"/>
      <c r="HC122" s="319"/>
      <c r="HD122" s="319"/>
      <c r="HE122" s="319"/>
      <c r="HF122" s="319"/>
      <c r="HG122" s="319"/>
      <c r="HH122" s="319"/>
      <c r="HI122" s="319"/>
      <c r="HJ122" s="319"/>
      <c r="HK122" s="319"/>
      <c r="HL122" s="319"/>
      <c r="HM122" s="319"/>
      <c r="HN122" s="319"/>
      <c r="HO122" s="319"/>
      <c r="HP122" s="319"/>
      <c r="HQ122" s="319"/>
      <c r="HR122" s="319"/>
      <c r="HS122" s="319"/>
      <c r="HT122" s="319"/>
      <c r="HU122" s="319"/>
      <c r="HV122" s="319"/>
      <c r="HW122" s="319"/>
      <c r="HX122" s="319"/>
      <c r="HY122" s="319"/>
      <c r="HZ122" s="319"/>
      <c r="IA122" s="319"/>
      <c r="IB122" s="319"/>
      <c r="IC122" s="319"/>
    </row>
    <row r="123" spans="1:237" s="76" customFormat="1" ht="109.5" customHeight="1">
      <c r="A123" s="282">
        <f t="shared" si="4"/>
        <v>118</v>
      </c>
      <c r="B123" s="318" t="s">
        <v>284</v>
      </c>
      <c r="C123" s="130" t="s">
        <v>276</v>
      </c>
      <c r="D123" s="185" t="s">
        <v>292</v>
      </c>
      <c r="E123" s="185" t="s">
        <v>88</v>
      </c>
      <c r="F123" s="78" t="s">
        <v>233</v>
      </c>
      <c r="G123" s="63" t="s">
        <v>233</v>
      </c>
      <c r="H123" s="83">
        <v>20000000</v>
      </c>
      <c r="I123" s="309"/>
      <c r="J123" s="129">
        <f t="shared" si="3"/>
        <v>20000000</v>
      </c>
      <c r="K123" s="64" t="s">
        <v>233</v>
      </c>
      <c r="L123" s="77" t="s">
        <v>233</v>
      </c>
      <c r="M123" s="77" t="s">
        <v>233</v>
      </c>
      <c r="N123" s="82" t="s">
        <v>233</v>
      </c>
      <c r="O123" s="203" t="s">
        <v>153</v>
      </c>
      <c r="P123" s="199" t="s">
        <v>252</v>
      </c>
      <c r="Q123" s="132" t="s">
        <v>308</v>
      </c>
      <c r="R123" s="197"/>
      <c r="S123" s="319"/>
      <c r="T123" s="319"/>
      <c r="U123" s="319"/>
      <c r="V123" s="319"/>
      <c r="W123" s="319"/>
      <c r="X123" s="319"/>
      <c r="Y123" s="319"/>
      <c r="Z123" s="319"/>
      <c r="AA123" s="319"/>
      <c r="AB123" s="319"/>
      <c r="AC123" s="319"/>
      <c r="AD123" s="319"/>
      <c r="AE123" s="319"/>
      <c r="AF123" s="319"/>
      <c r="AG123" s="319"/>
      <c r="AH123" s="319"/>
      <c r="AI123" s="319"/>
      <c r="AJ123" s="319"/>
      <c r="AK123" s="319"/>
      <c r="AL123" s="319"/>
      <c r="AM123" s="319"/>
      <c r="AN123" s="319"/>
      <c r="AO123" s="319"/>
      <c r="AP123" s="319"/>
      <c r="AQ123" s="319"/>
      <c r="AR123" s="319"/>
      <c r="AS123" s="319"/>
      <c r="AT123" s="319"/>
      <c r="AU123" s="319"/>
      <c r="AV123" s="319"/>
      <c r="AW123" s="319"/>
      <c r="AX123" s="319"/>
      <c r="AY123" s="319"/>
      <c r="AZ123" s="319"/>
      <c r="BA123" s="319"/>
      <c r="BB123" s="319"/>
      <c r="BC123" s="319"/>
      <c r="BD123" s="319"/>
      <c r="BE123" s="319"/>
      <c r="BF123" s="319"/>
      <c r="BG123" s="319"/>
      <c r="BH123" s="319"/>
      <c r="BI123" s="319"/>
      <c r="BJ123" s="319"/>
      <c r="BK123" s="319"/>
      <c r="BL123" s="319"/>
      <c r="BM123" s="319"/>
      <c r="BN123" s="319"/>
      <c r="BO123" s="319"/>
      <c r="BP123" s="319"/>
      <c r="BQ123" s="319"/>
      <c r="BR123" s="319"/>
      <c r="BS123" s="319"/>
      <c r="BT123" s="319"/>
      <c r="BU123" s="319"/>
      <c r="BV123" s="319"/>
      <c r="BW123" s="319"/>
      <c r="BX123" s="319"/>
      <c r="BY123" s="319"/>
      <c r="BZ123" s="319"/>
      <c r="CA123" s="319"/>
      <c r="CB123" s="319"/>
      <c r="CC123" s="319"/>
      <c r="CD123" s="319"/>
      <c r="CE123" s="319"/>
      <c r="CF123" s="319"/>
      <c r="CG123" s="319"/>
      <c r="CH123" s="319"/>
      <c r="CI123" s="319"/>
      <c r="CJ123" s="319"/>
      <c r="CK123" s="319"/>
      <c r="CL123" s="319"/>
      <c r="CM123" s="319"/>
      <c r="CN123" s="319"/>
      <c r="CO123" s="319"/>
      <c r="CP123" s="319"/>
      <c r="CQ123" s="319"/>
      <c r="CR123" s="319"/>
      <c r="CS123" s="319"/>
      <c r="CT123" s="319"/>
      <c r="CU123" s="319"/>
      <c r="CV123" s="319"/>
      <c r="CW123" s="319"/>
      <c r="CX123" s="319"/>
      <c r="CY123" s="319"/>
      <c r="CZ123" s="319"/>
      <c r="DA123" s="319"/>
      <c r="DB123" s="319"/>
      <c r="DC123" s="319"/>
      <c r="DD123" s="319"/>
      <c r="DE123" s="319"/>
      <c r="DF123" s="319"/>
      <c r="DG123" s="319"/>
      <c r="DH123" s="319"/>
      <c r="DI123" s="319"/>
      <c r="DJ123" s="319"/>
      <c r="DK123" s="319"/>
      <c r="DL123" s="319"/>
      <c r="DM123" s="319"/>
      <c r="DN123" s="319"/>
      <c r="DO123" s="319"/>
      <c r="DP123" s="319"/>
      <c r="DQ123" s="319"/>
      <c r="DR123" s="319"/>
      <c r="DS123" s="319"/>
      <c r="DT123" s="319"/>
      <c r="DU123" s="319"/>
      <c r="DV123" s="319"/>
      <c r="DW123" s="319"/>
      <c r="DX123" s="319"/>
      <c r="DY123" s="319"/>
      <c r="DZ123" s="319"/>
      <c r="EA123" s="319"/>
      <c r="EB123" s="319"/>
      <c r="EC123" s="319"/>
      <c r="ED123" s="319"/>
      <c r="EE123" s="319"/>
      <c r="EF123" s="319"/>
      <c r="EG123" s="319"/>
      <c r="EH123" s="319"/>
      <c r="EI123" s="319"/>
      <c r="EJ123" s="319"/>
      <c r="EK123" s="319"/>
      <c r="EL123" s="319"/>
      <c r="EM123" s="319"/>
      <c r="EN123" s="319"/>
      <c r="EO123" s="319"/>
      <c r="EP123" s="319"/>
      <c r="EQ123" s="319"/>
      <c r="ER123" s="319"/>
      <c r="ES123" s="319"/>
      <c r="ET123" s="319"/>
      <c r="EU123" s="319"/>
      <c r="EV123" s="319"/>
      <c r="EW123" s="319"/>
      <c r="EX123" s="319"/>
      <c r="EY123" s="319"/>
      <c r="EZ123" s="319"/>
      <c r="FA123" s="319"/>
      <c r="FB123" s="319"/>
      <c r="FC123" s="319"/>
      <c r="FD123" s="319"/>
      <c r="FE123" s="319"/>
      <c r="FF123" s="319"/>
      <c r="FG123" s="319"/>
      <c r="FH123" s="319"/>
      <c r="FI123" s="319"/>
      <c r="FJ123" s="319"/>
      <c r="FK123" s="319"/>
      <c r="FL123" s="319"/>
      <c r="FM123" s="319"/>
      <c r="FN123" s="319"/>
      <c r="FO123" s="319"/>
      <c r="FP123" s="319"/>
      <c r="FQ123" s="319"/>
      <c r="FR123" s="319"/>
      <c r="FS123" s="319"/>
      <c r="FT123" s="319"/>
      <c r="FU123" s="319"/>
      <c r="FV123" s="319"/>
      <c r="FW123" s="319"/>
      <c r="FX123" s="319"/>
      <c r="FY123" s="319"/>
      <c r="FZ123" s="319"/>
      <c r="GA123" s="319"/>
      <c r="GB123" s="319"/>
      <c r="GC123" s="319"/>
      <c r="GD123" s="319"/>
      <c r="GE123" s="319"/>
      <c r="GF123" s="319"/>
      <c r="GG123" s="319"/>
      <c r="GH123" s="319"/>
      <c r="GI123" s="319"/>
      <c r="GJ123" s="319"/>
      <c r="GK123" s="319"/>
      <c r="GL123" s="319"/>
      <c r="GM123" s="319"/>
      <c r="GN123" s="319"/>
      <c r="GO123" s="319"/>
      <c r="GP123" s="319"/>
      <c r="GQ123" s="319"/>
      <c r="GR123" s="319"/>
      <c r="GS123" s="319"/>
      <c r="GT123" s="319"/>
      <c r="GU123" s="319"/>
      <c r="GV123" s="319"/>
      <c r="GW123" s="319"/>
      <c r="GX123" s="319"/>
      <c r="GY123" s="319"/>
      <c r="GZ123" s="319"/>
      <c r="HA123" s="319"/>
      <c r="HB123" s="319"/>
      <c r="HC123" s="319"/>
      <c r="HD123" s="319"/>
      <c r="HE123" s="319"/>
      <c r="HF123" s="319"/>
      <c r="HG123" s="319"/>
      <c r="HH123" s="319"/>
      <c r="HI123" s="319"/>
      <c r="HJ123" s="319"/>
      <c r="HK123" s="319"/>
      <c r="HL123" s="319"/>
      <c r="HM123" s="319"/>
      <c r="HN123" s="319"/>
      <c r="HO123" s="319"/>
      <c r="HP123" s="319"/>
      <c r="HQ123" s="319"/>
      <c r="HR123" s="319"/>
      <c r="HS123" s="319"/>
      <c r="HT123" s="319"/>
      <c r="HU123" s="319"/>
      <c r="HV123" s="319"/>
      <c r="HW123" s="319"/>
      <c r="HX123" s="319"/>
      <c r="HY123" s="319"/>
      <c r="HZ123" s="319"/>
      <c r="IA123" s="319"/>
      <c r="IB123" s="319"/>
      <c r="IC123" s="319"/>
    </row>
    <row r="124" spans="1:237" s="76" customFormat="1" ht="126" customHeight="1">
      <c r="A124" s="282">
        <f t="shared" si="4"/>
        <v>119</v>
      </c>
      <c r="B124" s="318" t="s">
        <v>180</v>
      </c>
      <c r="C124" s="130" t="s">
        <v>276</v>
      </c>
      <c r="D124" s="185" t="s">
        <v>292</v>
      </c>
      <c r="E124" s="185" t="s">
        <v>88</v>
      </c>
      <c r="F124" s="78" t="s">
        <v>120</v>
      </c>
      <c r="G124" s="63" t="s">
        <v>192</v>
      </c>
      <c r="H124" s="189">
        <v>7770067</v>
      </c>
      <c r="I124" s="83">
        <v>4700000</v>
      </c>
      <c r="J124" s="129">
        <f t="shared" si="3"/>
        <v>3070067</v>
      </c>
      <c r="K124" s="64">
        <v>30</v>
      </c>
      <c r="L124" s="77">
        <v>41687</v>
      </c>
      <c r="M124" s="77">
        <v>41689</v>
      </c>
      <c r="N124" s="77">
        <v>41718</v>
      </c>
      <c r="O124" s="128" t="s">
        <v>349</v>
      </c>
      <c r="P124" s="78" t="s">
        <v>378</v>
      </c>
      <c r="Q124" s="302" t="s">
        <v>312</v>
      </c>
      <c r="R124" s="197"/>
      <c r="S124" s="319"/>
      <c r="T124" s="319"/>
      <c r="U124" s="319"/>
      <c r="V124" s="319"/>
      <c r="W124" s="319"/>
      <c r="X124" s="319"/>
      <c r="Y124" s="319"/>
      <c r="Z124" s="319"/>
      <c r="AA124" s="319"/>
      <c r="AB124" s="319"/>
      <c r="AC124" s="319"/>
      <c r="AD124" s="319"/>
      <c r="AE124" s="319"/>
      <c r="AF124" s="319"/>
      <c r="AG124" s="319"/>
      <c r="AH124" s="319"/>
      <c r="AI124" s="319"/>
      <c r="AJ124" s="319"/>
      <c r="AK124" s="319"/>
      <c r="AL124" s="319"/>
      <c r="AM124" s="319"/>
      <c r="AN124" s="319"/>
      <c r="AO124" s="319"/>
      <c r="AP124" s="319"/>
      <c r="AQ124" s="319"/>
      <c r="AR124" s="319"/>
      <c r="AS124" s="319"/>
      <c r="AT124" s="319"/>
      <c r="AU124" s="319"/>
      <c r="AV124" s="319"/>
      <c r="AW124" s="319"/>
      <c r="AX124" s="319"/>
      <c r="AY124" s="319"/>
      <c r="AZ124" s="319"/>
      <c r="BA124" s="319"/>
      <c r="BB124" s="319"/>
      <c r="BC124" s="319"/>
      <c r="BD124" s="319"/>
      <c r="BE124" s="319"/>
      <c r="BF124" s="319"/>
      <c r="BG124" s="319"/>
      <c r="BH124" s="319"/>
      <c r="BI124" s="319"/>
      <c r="BJ124" s="319"/>
      <c r="BK124" s="319"/>
      <c r="BL124" s="319"/>
      <c r="BM124" s="319"/>
      <c r="BN124" s="319"/>
      <c r="BO124" s="319"/>
      <c r="BP124" s="319"/>
      <c r="BQ124" s="319"/>
      <c r="BR124" s="319"/>
      <c r="BS124" s="319"/>
      <c r="BT124" s="319"/>
      <c r="BU124" s="319"/>
      <c r="BV124" s="319"/>
      <c r="BW124" s="319"/>
      <c r="BX124" s="319"/>
      <c r="BY124" s="319"/>
      <c r="BZ124" s="319"/>
      <c r="CA124" s="319"/>
      <c r="CB124" s="319"/>
      <c r="CC124" s="319"/>
      <c r="CD124" s="319"/>
      <c r="CE124" s="319"/>
      <c r="CF124" s="319"/>
      <c r="CG124" s="319"/>
      <c r="CH124" s="319"/>
      <c r="CI124" s="319"/>
      <c r="CJ124" s="319"/>
      <c r="CK124" s="319"/>
      <c r="CL124" s="319"/>
      <c r="CM124" s="319"/>
      <c r="CN124" s="319"/>
      <c r="CO124" s="319"/>
      <c r="CP124" s="319"/>
      <c r="CQ124" s="319"/>
      <c r="CR124" s="319"/>
      <c r="CS124" s="319"/>
      <c r="CT124" s="319"/>
      <c r="CU124" s="319"/>
      <c r="CV124" s="319"/>
      <c r="CW124" s="319"/>
      <c r="CX124" s="319"/>
      <c r="CY124" s="319"/>
      <c r="CZ124" s="319"/>
      <c r="DA124" s="319"/>
      <c r="DB124" s="319"/>
      <c r="DC124" s="319"/>
      <c r="DD124" s="319"/>
      <c r="DE124" s="319"/>
      <c r="DF124" s="319"/>
      <c r="DG124" s="319"/>
      <c r="DH124" s="319"/>
      <c r="DI124" s="319"/>
      <c r="DJ124" s="319"/>
      <c r="DK124" s="319"/>
      <c r="DL124" s="319"/>
      <c r="DM124" s="319"/>
      <c r="DN124" s="319"/>
      <c r="DO124" s="319"/>
      <c r="DP124" s="319"/>
      <c r="DQ124" s="319"/>
      <c r="DR124" s="319"/>
      <c r="DS124" s="319"/>
      <c r="DT124" s="319"/>
      <c r="DU124" s="319"/>
      <c r="DV124" s="319"/>
      <c r="DW124" s="319"/>
      <c r="DX124" s="319"/>
      <c r="DY124" s="319"/>
      <c r="DZ124" s="319"/>
      <c r="EA124" s="319"/>
      <c r="EB124" s="319"/>
      <c r="EC124" s="319"/>
      <c r="ED124" s="319"/>
      <c r="EE124" s="319"/>
      <c r="EF124" s="319"/>
      <c r="EG124" s="319"/>
      <c r="EH124" s="319"/>
      <c r="EI124" s="319"/>
      <c r="EJ124" s="319"/>
      <c r="EK124" s="319"/>
      <c r="EL124" s="319"/>
      <c r="EM124" s="319"/>
      <c r="EN124" s="319"/>
      <c r="EO124" s="319"/>
      <c r="EP124" s="319"/>
      <c r="EQ124" s="319"/>
      <c r="ER124" s="319"/>
      <c r="ES124" s="319"/>
      <c r="ET124" s="319"/>
      <c r="EU124" s="319"/>
      <c r="EV124" s="319"/>
      <c r="EW124" s="319"/>
      <c r="EX124" s="319"/>
      <c r="EY124" s="319"/>
      <c r="EZ124" s="319"/>
      <c r="FA124" s="319"/>
      <c r="FB124" s="319"/>
      <c r="FC124" s="319"/>
      <c r="FD124" s="319"/>
      <c r="FE124" s="319"/>
      <c r="FF124" s="319"/>
      <c r="FG124" s="319"/>
      <c r="FH124" s="319"/>
      <c r="FI124" s="319"/>
      <c r="FJ124" s="319"/>
      <c r="FK124" s="319"/>
      <c r="FL124" s="319"/>
      <c r="FM124" s="319"/>
      <c r="FN124" s="319"/>
      <c r="FO124" s="319"/>
      <c r="FP124" s="319"/>
      <c r="FQ124" s="319"/>
      <c r="FR124" s="319"/>
      <c r="FS124" s="319"/>
      <c r="FT124" s="319"/>
      <c r="FU124" s="319"/>
      <c r="FV124" s="319"/>
      <c r="FW124" s="319"/>
      <c r="FX124" s="319"/>
      <c r="FY124" s="319"/>
      <c r="FZ124" s="319"/>
      <c r="GA124" s="319"/>
      <c r="GB124" s="319"/>
      <c r="GC124" s="319"/>
      <c r="GD124" s="319"/>
      <c r="GE124" s="319"/>
      <c r="GF124" s="319"/>
      <c r="GG124" s="319"/>
      <c r="GH124" s="319"/>
      <c r="GI124" s="319"/>
      <c r="GJ124" s="319"/>
      <c r="GK124" s="319"/>
      <c r="GL124" s="319"/>
      <c r="GM124" s="319"/>
      <c r="GN124" s="319"/>
      <c r="GO124" s="319"/>
      <c r="GP124" s="319"/>
      <c r="GQ124" s="319"/>
      <c r="GR124" s="319"/>
      <c r="GS124" s="319"/>
      <c r="GT124" s="319"/>
      <c r="GU124" s="319"/>
      <c r="GV124" s="319"/>
      <c r="GW124" s="319"/>
      <c r="GX124" s="319"/>
      <c r="GY124" s="319"/>
      <c r="GZ124" s="319"/>
      <c r="HA124" s="319"/>
      <c r="HB124" s="319"/>
      <c r="HC124" s="319"/>
      <c r="HD124" s="319"/>
      <c r="HE124" s="319"/>
      <c r="HF124" s="319"/>
      <c r="HG124" s="319"/>
      <c r="HH124" s="319"/>
      <c r="HI124" s="319"/>
      <c r="HJ124" s="319"/>
      <c r="HK124" s="319"/>
      <c r="HL124" s="319"/>
      <c r="HM124" s="319"/>
      <c r="HN124" s="319"/>
      <c r="HO124" s="319"/>
      <c r="HP124" s="319"/>
      <c r="HQ124" s="319"/>
      <c r="HR124" s="319"/>
      <c r="HS124" s="319"/>
      <c r="HT124" s="319"/>
      <c r="HU124" s="319"/>
      <c r="HV124" s="319"/>
      <c r="HW124" s="319"/>
      <c r="HX124" s="319"/>
      <c r="HY124" s="319"/>
      <c r="HZ124" s="319"/>
      <c r="IA124" s="319"/>
      <c r="IB124" s="319"/>
      <c r="IC124" s="319"/>
    </row>
    <row r="125" spans="1:237" s="76" customFormat="1" ht="138.75" customHeight="1">
      <c r="A125" s="282">
        <f t="shared" si="4"/>
        <v>120</v>
      </c>
      <c r="B125" s="318" t="s">
        <v>180</v>
      </c>
      <c r="C125" s="130" t="s">
        <v>276</v>
      </c>
      <c r="D125" s="185" t="s">
        <v>292</v>
      </c>
      <c r="E125" s="185" t="s">
        <v>88</v>
      </c>
      <c r="F125" s="78" t="s">
        <v>114</v>
      </c>
      <c r="G125" s="63" t="s">
        <v>192</v>
      </c>
      <c r="H125" s="189">
        <v>36000000</v>
      </c>
      <c r="I125" s="83"/>
      <c r="J125" s="129">
        <f t="shared" si="3"/>
        <v>36000000</v>
      </c>
      <c r="K125" s="64">
        <v>180</v>
      </c>
      <c r="L125" s="77">
        <v>41794</v>
      </c>
      <c r="M125" s="77"/>
      <c r="N125" s="77"/>
      <c r="O125" s="128" t="s">
        <v>467</v>
      </c>
      <c r="P125" s="78" t="s">
        <v>499</v>
      </c>
      <c r="Q125" s="302" t="s">
        <v>500</v>
      </c>
      <c r="R125" s="197"/>
      <c r="S125" s="319"/>
      <c r="T125" s="319"/>
      <c r="U125" s="319"/>
      <c r="V125" s="319"/>
      <c r="W125" s="319"/>
      <c r="X125" s="319"/>
      <c r="Y125" s="319"/>
      <c r="Z125" s="319"/>
      <c r="AA125" s="319"/>
      <c r="AB125" s="319"/>
      <c r="AC125" s="319"/>
      <c r="AD125" s="319"/>
      <c r="AE125" s="319"/>
      <c r="AF125" s="319"/>
      <c r="AG125" s="319"/>
      <c r="AH125" s="319"/>
      <c r="AI125" s="319"/>
      <c r="AJ125" s="319"/>
      <c r="AK125" s="319"/>
      <c r="AL125" s="319"/>
      <c r="AM125" s="319"/>
      <c r="AN125" s="319"/>
      <c r="AO125" s="319"/>
      <c r="AP125" s="319"/>
      <c r="AQ125" s="319"/>
      <c r="AR125" s="319"/>
      <c r="AS125" s="319"/>
      <c r="AT125" s="319"/>
      <c r="AU125" s="319"/>
      <c r="AV125" s="319"/>
      <c r="AW125" s="319"/>
      <c r="AX125" s="319"/>
      <c r="AY125" s="319"/>
      <c r="AZ125" s="319"/>
      <c r="BA125" s="319"/>
      <c r="BB125" s="319"/>
      <c r="BC125" s="319"/>
      <c r="BD125" s="319"/>
      <c r="BE125" s="319"/>
      <c r="BF125" s="319"/>
      <c r="BG125" s="319"/>
      <c r="BH125" s="319"/>
      <c r="BI125" s="319"/>
      <c r="BJ125" s="319"/>
      <c r="BK125" s="319"/>
      <c r="BL125" s="319"/>
      <c r="BM125" s="319"/>
      <c r="BN125" s="319"/>
      <c r="BO125" s="319"/>
      <c r="BP125" s="319"/>
      <c r="BQ125" s="319"/>
      <c r="BR125" s="319"/>
      <c r="BS125" s="319"/>
      <c r="BT125" s="319"/>
      <c r="BU125" s="319"/>
      <c r="BV125" s="319"/>
      <c r="BW125" s="319"/>
      <c r="BX125" s="319"/>
      <c r="BY125" s="319"/>
      <c r="BZ125" s="319"/>
      <c r="CA125" s="319"/>
      <c r="CB125" s="319"/>
      <c r="CC125" s="319"/>
      <c r="CD125" s="319"/>
      <c r="CE125" s="319"/>
      <c r="CF125" s="319"/>
      <c r="CG125" s="319"/>
      <c r="CH125" s="319"/>
      <c r="CI125" s="319"/>
      <c r="CJ125" s="319"/>
      <c r="CK125" s="319"/>
      <c r="CL125" s="319"/>
      <c r="CM125" s="319"/>
      <c r="CN125" s="319"/>
      <c r="CO125" s="319"/>
      <c r="CP125" s="319"/>
      <c r="CQ125" s="319"/>
      <c r="CR125" s="319"/>
      <c r="CS125" s="319"/>
      <c r="CT125" s="319"/>
      <c r="CU125" s="319"/>
      <c r="CV125" s="319"/>
      <c r="CW125" s="319"/>
      <c r="CX125" s="319"/>
      <c r="CY125" s="319"/>
      <c r="CZ125" s="319"/>
      <c r="DA125" s="319"/>
      <c r="DB125" s="319"/>
      <c r="DC125" s="319"/>
      <c r="DD125" s="319"/>
      <c r="DE125" s="319"/>
      <c r="DF125" s="319"/>
      <c r="DG125" s="319"/>
      <c r="DH125" s="319"/>
      <c r="DI125" s="319"/>
      <c r="DJ125" s="319"/>
      <c r="DK125" s="319"/>
      <c r="DL125" s="319"/>
      <c r="DM125" s="319"/>
      <c r="DN125" s="319"/>
      <c r="DO125" s="319"/>
      <c r="DP125" s="319"/>
      <c r="DQ125" s="319"/>
      <c r="DR125" s="319"/>
      <c r="DS125" s="319"/>
      <c r="DT125" s="319"/>
      <c r="DU125" s="319"/>
      <c r="DV125" s="319"/>
      <c r="DW125" s="319"/>
      <c r="DX125" s="319"/>
      <c r="DY125" s="319"/>
      <c r="DZ125" s="319"/>
      <c r="EA125" s="319"/>
      <c r="EB125" s="319"/>
      <c r="EC125" s="319"/>
      <c r="ED125" s="319"/>
      <c r="EE125" s="319"/>
      <c r="EF125" s="319"/>
      <c r="EG125" s="319"/>
      <c r="EH125" s="319"/>
      <c r="EI125" s="319"/>
      <c r="EJ125" s="319"/>
      <c r="EK125" s="319"/>
      <c r="EL125" s="319"/>
      <c r="EM125" s="319"/>
      <c r="EN125" s="319"/>
      <c r="EO125" s="319"/>
      <c r="EP125" s="319"/>
      <c r="EQ125" s="319"/>
      <c r="ER125" s="319"/>
      <c r="ES125" s="319"/>
      <c r="ET125" s="319"/>
      <c r="EU125" s="319"/>
      <c r="EV125" s="319"/>
      <c r="EW125" s="319"/>
      <c r="EX125" s="319"/>
      <c r="EY125" s="319"/>
      <c r="EZ125" s="319"/>
      <c r="FA125" s="319"/>
      <c r="FB125" s="319"/>
      <c r="FC125" s="319"/>
      <c r="FD125" s="319"/>
      <c r="FE125" s="319"/>
      <c r="FF125" s="319"/>
      <c r="FG125" s="319"/>
      <c r="FH125" s="319"/>
      <c r="FI125" s="319"/>
      <c r="FJ125" s="319"/>
      <c r="FK125" s="319"/>
      <c r="FL125" s="319"/>
      <c r="FM125" s="319"/>
      <c r="FN125" s="319"/>
      <c r="FO125" s="319"/>
      <c r="FP125" s="319"/>
      <c r="FQ125" s="319"/>
      <c r="FR125" s="319"/>
      <c r="FS125" s="319"/>
      <c r="FT125" s="319"/>
      <c r="FU125" s="319"/>
      <c r="FV125" s="319"/>
      <c r="FW125" s="319"/>
      <c r="FX125" s="319"/>
      <c r="FY125" s="319"/>
      <c r="FZ125" s="319"/>
      <c r="GA125" s="319"/>
      <c r="GB125" s="319"/>
      <c r="GC125" s="319"/>
      <c r="GD125" s="319"/>
      <c r="GE125" s="319"/>
      <c r="GF125" s="319"/>
      <c r="GG125" s="319"/>
      <c r="GH125" s="319"/>
      <c r="GI125" s="319"/>
      <c r="GJ125" s="319"/>
      <c r="GK125" s="319"/>
      <c r="GL125" s="319"/>
      <c r="GM125" s="319"/>
      <c r="GN125" s="319"/>
      <c r="GO125" s="319"/>
      <c r="GP125" s="319"/>
      <c r="GQ125" s="319"/>
      <c r="GR125" s="319"/>
      <c r="GS125" s="319"/>
      <c r="GT125" s="319"/>
      <c r="GU125" s="319"/>
      <c r="GV125" s="319"/>
      <c r="GW125" s="319"/>
      <c r="GX125" s="319"/>
      <c r="GY125" s="319"/>
      <c r="GZ125" s="319"/>
      <c r="HA125" s="319"/>
      <c r="HB125" s="319"/>
      <c r="HC125" s="319"/>
      <c r="HD125" s="319"/>
      <c r="HE125" s="319"/>
      <c r="HF125" s="319"/>
      <c r="HG125" s="319"/>
      <c r="HH125" s="319"/>
      <c r="HI125" s="319"/>
      <c r="HJ125" s="319"/>
      <c r="HK125" s="319"/>
      <c r="HL125" s="319"/>
      <c r="HM125" s="319"/>
      <c r="HN125" s="319"/>
      <c r="HO125" s="319"/>
      <c r="HP125" s="319"/>
      <c r="HQ125" s="319"/>
      <c r="HR125" s="319"/>
      <c r="HS125" s="319"/>
      <c r="HT125" s="319"/>
      <c r="HU125" s="319"/>
      <c r="HV125" s="319"/>
      <c r="HW125" s="319"/>
      <c r="HX125" s="319"/>
      <c r="HY125" s="319"/>
      <c r="HZ125" s="319"/>
      <c r="IA125" s="319"/>
      <c r="IB125" s="319"/>
      <c r="IC125" s="319"/>
    </row>
    <row r="126" spans="1:237" s="76" customFormat="1" ht="204" customHeight="1">
      <c r="A126" s="282">
        <f t="shared" si="4"/>
        <v>121</v>
      </c>
      <c r="B126" s="119" t="s">
        <v>51</v>
      </c>
      <c r="C126" s="130" t="s">
        <v>275</v>
      </c>
      <c r="D126" s="185" t="s">
        <v>89</v>
      </c>
      <c r="E126" s="185" t="s">
        <v>259</v>
      </c>
      <c r="F126" s="78" t="s">
        <v>120</v>
      </c>
      <c r="G126" s="63" t="s">
        <v>192</v>
      </c>
      <c r="H126" s="83">
        <v>22934000</v>
      </c>
      <c r="I126" s="163">
        <v>11297240</v>
      </c>
      <c r="J126" s="129">
        <f t="shared" si="3"/>
        <v>11636760</v>
      </c>
      <c r="K126" s="64">
        <v>60</v>
      </c>
      <c r="L126" s="77">
        <v>41691</v>
      </c>
      <c r="M126" s="77">
        <v>41704</v>
      </c>
      <c r="N126" s="77">
        <v>41764</v>
      </c>
      <c r="O126" s="128" t="s">
        <v>222</v>
      </c>
      <c r="P126" s="78" t="s">
        <v>380</v>
      </c>
      <c r="Q126" s="105" t="s">
        <v>313</v>
      </c>
      <c r="R126" s="197"/>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19"/>
      <c r="AY126" s="319"/>
      <c r="AZ126" s="319"/>
      <c r="BA126" s="319"/>
      <c r="BB126" s="319"/>
      <c r="BC126" s="319"/>
      <c r="BD126" s="319"/>
      <c r="BE126" s="319"/>
      <c r="BF126" s="319"/>
      <c r="BG126" s="319"/>
      <c r="BH126" s="319"/>
      <c r="BI126" s="319"/>
      <c r="BJ126" s="319"/>
      <c r="BK126" s="319"/>
      <c r="BL126" s="319"/>
      <c r="BM126" s="319"/>
      <c r="BN126" s="319"/>
      <c r="BO126" s="319"/>
      <c r="BP126" s="319"/>
      <c r="BQ126" s="319"/>
      <c r="BR126" s="319"/>
      <c r="BS126" s="319"/>
      <c r="BT126" s="319"/>
      <c r="BU126" s="319"/>
      <c r="BV126" s="319"/>
      <c r="BW126" s="319"/>
      <c r="BX126" s="319"/>
      <c r="BY126" s="319"/>
      <c r="BZ126" s="319"/>
      <c r="CA126" s="319"/>
      <c r="CB126" s="319"/>
      <c r="CC126" s="319"/>
      <c r="CD126" s="319"/>
      <c r="CE126" s="319"/>
      <c r="CF126" s="319"/>
      <c r="CG126" s="319"/>
      <c r="CH126" s="319"/>
      <c r="CI126" s="319"/>
      <c r="CJ126" s="319"/>
      <c r="CK126" s="319"/>
      <c r="CL126" s="319"/>
      <c r="CM126" s="319"/>
      <c r="CN126" s="319"/>
      <c r="CO126" s="319"/>
      <c r="CP126" s="319"/>
      <c r="CQ126" s="319"/>
      <c r="CR126" s="319"/>
      <c r="CS126" s="319"/>
      <c r="CT126" s="319"/>
      <c r="CU126" s="319"/>
      <c r="CV126" s="319"/>
      <c r="CW126" s="319"/>
      <c r="CX126" s="319"/>
      <c r="CY126" s="319"/>
      <c r="CZ126" s="319"/>
      <c r="DA126" s="319"/>
      <c r="DB126" s="319"/>
      <c r="DC126" s="319"/>
      <c r="DD126" s="319"/>
      <c r="DE126" s="319"/>
      <c r="DF126" s="319"/>
      <c r="DG126" s="319"/>
      <c r="DH126" s="319"/>
      <c r="DI126" s="319"/>
      <c r="DJ126" s="319"/>
      <c r="DK126" s="319"/>
      <c r="DL126" s="319"/>
      <c r="DM126" s="319"/>
      <c r="DN126" s="319"/>
      <c r="DO126" s="319"/>
      <c r="DP126" s="319"/>
      <c r="DQ126" s="319"/>
      <c r="DR126" s="319"/>
      <c r="DS126" s="319"/>
      <c r="DT126" s="319"/>
      <c r="DU126" s="319"/>
      <c r="DV126" s="319"/>
      <c r="DW126" s="319"/>
      <c r="DX126" s="319"/>
      <c r="DY126" s="319"/>
      <c r="DZ126" s="319"/>
      <c r="EA126" s="319"/>
      <c r="EB126" s="319"/>
      <c r="EC126" s="319"/>
      <c r="ED126" s="319"/>
      <c r="EE126" s="319"/>
      <c r="EF126" s="319"/>
      <c r="EG126" s="319"/>
      <c r="EH126" s="319"/>
      <c r="EI126" s="319"/>
      <c r="EJ126" s="319"/>
      <c r="EK126" s="319"/>
      <c r="EL126" s="319"/>
      <c r="EM126" s="319"/>
      <c r="EN126" s="319"/>
      <c r="EO126" s="319"/>
      <c r="EP126" s="319"/>
      <c r="EQ126" s="319"/>
      <c r="ER126" s="319"/>
      <c r="ES126" s="319"/>
      <c r="ET126" s="319"/>
      <c r="EU126" s="319"/>
      <c r="EV126" s="319"/>
      <c r="EW126" s="319"/>
      <c r="EX126" s="319"/>
      <c r="EY126" s="319"/>
      <c r="EZ126" s="319"/>
      <c r="FA126" s="319"/>
      <c r="FB126" s="319"/>
      <c r="FC126" s="319"/>
      <c r="FD126" s="319"/>
      <c r="FE126" s="319"/>
      <c r="FF126" s="319"/>
      <c r="FG126" s="319"/>
      <c r="FH126" s="319"/>
      <c r="FI126" s="319"/>
      <c r="FJ126" s="319"/>
      <c r="FK126" s="319"/>
      <c r="FL126" s="319"/>
      <c r="FM126" s="319"/>
      <c r="FN126" s="319"/>
      <c r="FO126" s="319"/>
      <c r="FP126" s="319"/>
      <c r="FQ126" s="319"/>
      <c r="FR126" s="319"/>
      <c r="FS126" s="319"/>
      <c r="FT126" s="319"/>
      <c r="FU126" s="319"/>
      <c r="FV126" s="319"/>
      <c r="FW126" s="319"/>
      <c r="FX126" s="319"/>
      <c r="FY126" s="319"/>
      <c r="FZ126" s="319"/>
      <c r="GA126" s="319"/>
      <c r="GB126" s="319"/>
      <c r="GC126" s="319"/>
      <c r="GD126" s="319"/>
      <c r="GE126" s="319"/>
      <c r="GF126" s="319"/>
      <c r="GG126" s="319"/>
      <c r="GH126" s="319"/>
      <c r="GI126" s="319"/>
      <c r="GJ126" s="319"/>
      <c r="GK126" s="319"/>
      <c r="GL126" s="319"/>
      <c r="GM126" s="319"/>
      <c r="GN126" s="319"/>
      <c r="GO126" s="319"/>
      <c r="GP126" s="319"/>
      <c r="GQ126" s="319"/>
      <c r="GR126" s="319"/>
      <c r="GS126" s="319"/>
      <c r="GT126" s="319"/>
      <c r="GU126" s="319"/>
      <c r="GV126" s="319"/>
      <c r="GW126" s="319"/>
      <c r="GX126" s="319"/>
      <c r="GY126" s="319"/>
      <c r="GZ126" s="319"/>
      <c r="HA126" s="319"/>
      <c r="HB126" s="319"/>
      <c r="HC126" s="319"/>
      <c r="HD126" s="319"/>
      <c r="HE126" s="319"/>
      <c r="HF126" s="319"/>
      <c r="HG126" s="319"/>
      <c r="HH126" s="319"/>
      <c r="HI126" s="319"/>
      <c r="HJ126" s="319"/>
      <c r="HK126" s="319"/>
      <c r="HL126" s="319"/>
      <c r="HM126" s="319"/>
      <c r="HN126" s="319"/>
      <c r="HO126" s="319"/>
      <c r="HP126" s="319"/>
      <c r="HQ126" s="319"/>
      <c r="HR126" s="319"/>
      <c r="HS126" s="319"/>
      <c r="HT126" s="319"/>
      <c r="HU126" s="319"/>
      <c r="HV126" s="319"/>
      <c r="HW126" s="319"/>
      <c r="HX126" s="319"/>
      <c r="HY126" s="319"/>
      <c r="HZ126" s="319"/>
      <c r="IA126" s="319"/>
      <c r="IB126" s="319"/>
      <c r="IC126" s="319"/>
    </row>
    <row r="127" spans="1:237" s="76" customFormat="1" ht="114.75" customHeight="1">
      <c r="A127" s="282">
        <f t="shared" si="4"/>
        <v>122</v>
      </c>
      <c r="B127" s="318" t="s">
        <v>189</v>
      </c>
      <c r="C127" s="130" t="s">
        <v>276</v>
      </c>
      <c r="D127" s="185" t="s">
        <v>292</v>
      </c>
      <c r="E127" s="185" t="s">
        <v>88</v>
      </c>
      <c r="F127" s="78" t="s">
        <v>114</v>
      </c>
      <c r="G127" s="63" t="s">
        <v>192</v>
      </c>
      <c r="H127" s="83">
        <v>29600000</v>
      </c>
      <c r="I127" s="198">
        <v>29600000</v>
      </c>
      <c r="J127" s="129">
        <f t="shared" si="3"/>
        <v>0</v>
      </c>
      <c r="K127" s="64">
        <v>240</v>
      </c>
      <c r="L127" s="77">
        <v>41663</v>
      </c>
      <c r="M127" s="77">
        <v>41667</v>
      </c>
      <c r="N127" s="77">
        <v>41908</v>
      </c>
      <c r="O127" s="128" t="s">
        <v>344</v>
      </c>
      <c r="P127" s="301" t="s">
        <v>71</v>
      </c>
      <c r="Q127" s="132" t="s">
        <v>253</v>
      </c>
      <c r="R127" s="197"/>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19"/>
      <c r="AO127" s="319"/>
      <c r="AP127" s="319"/>
      <c r="AQ127" s="319"/>
      <c r="AR127" s="319"/>
      <c r="AS127" s="319"/>
      <c r="AT127" s="319"/>
      <c r="AU127" s="319"/>
      <c r="AV127" s="319"/>
      <c r="AW127" s="319"/>
      <c r="AX127" s="319"/>
      <c r="AY127" s="319"/>
      <c r="AZ127" s="319"/>
      <c r="BA127" s="319"/>
      <c r="BB127" s="319"/>
      <c r="BC127" s="319"/>
      <c r="BD127" s="319"/>
      <c r="BE127" s="319"/>
      <c r="BF127" s="319"/>
      <c r="BG127" s="319"/>
      <c r="BH127" s="319"/>
      <c r="BI127" s="319"/>
      <c r="BJ127" s="319"/>
      <c r="BK127" s="319"/>
      <c r="BL127" s="319"/>
      <c r="BM127" s="319"/>
      <c r="BN127" s="319"/>
      <c r="BO127" s="319"/>
      <c r="BP127" s="319"/>
      <c r="BQ127" s="319"/>
      <c r="BR127" s="319"/>
      <c r="BS127" s="319"/>
      <c r="BT127" s="319"/>
      <c r="BU127" s="319"/>
      <c r="BV127" s="319"/>
      <c r="BW127" s="319"/>
      <c r="BX127" s="319"/>
      <c r="BY127" s="319"/>
      <c r="BZ127" s="319"/>
      <c r="CA127" s="319"/>
      <c r="CB127" s="319"/>
      <c r="CC127" s="319"/>
      <c r="CD127" s="319"/>
      <c r="CE127" s="319"/>
      <c r="CF127" s="319"/>
      <c r="CG127" s="319"/>
      <c r="CH127" s="319"/>
      <c r="CI127" s="319"/>
      <c r="CJ127" s="319"/>
      <c r="CK127" s="319"/>
      <c r="CL127" s="319"/>
      <c r="CM127" s="319"/>
      <c r="CN127" s="319"/>
      <c r="CO127" s="319"/>
      <c r="CP127" s="319"/>
      <c r="CQ127" s="319"/>
      <c r="CR127" s="319"/>
      <c r="CS127" s="319"/>
      <c r="CT127" s="319"/>
      <c r="CU127" s="319"/>
      <c r="CV127" s="319"/>
      <c r="CW127" s="319"/>
      <c r="CX127" s="319"/>
      <c r="CY127" s="319"/>
      <c r="CZ127" s="319"/>
      <c r="DA127" s="319"/>
      <c r="DB127" s="319"/>
      <c r="DC127" s="319"/>
      <c r="DD127" s="319"/>
      <c r="DE127" s="319"/>
      <c r="DF127" s="319"/>
      <c r="DG127" s="319"/>
      <c r="DH127" s="319"/>
      <c r="DI127" s="319"/>
      <c r="DJ127" s="319"/>
      <c r="DK127" s="319"/>
      <c r="DL127" s="319"/>
      <c r="DM127" s="319"/>
      <c r="DN127" s="319"/>
      <c r="DO127" s="319"/>
      <c r="DP127" s="319"/>
      <c r="DQ127" s="319"/>
      <c r="DR127" s="319"/>
      <c r="DS127" s="319"/>
      <c r="DT127" s="319"/>
      <c r="DU127" s="319"/>
      <c r="DV127" s="319"/>
      <c r="DW127" s="319"/>
      <c r="DX127" s="319"/>
      <c r="DY127" s="319"/>
      <c r="DZ127" s="319"/>
      <c r="EA127" s="319"/>
      <c r="EB127" s="319"/>
      <c r="EC127" s="319"/>
      <c r="ED127" s="319"/>
      <c r="EE127" s="319"/>
      <c r="EF127" s="319"/>
      <c r="EG127" s="319"/>
      <c r="EH127" s="319"/>
      <c r="EI127" s="319"/>
      <c r="EJ127" s="319"/>
      <c r="EK127" s="319"/>
      <c r="EL127" s="319"/>
      <c r="EM127" s="319"/>
      <c r="EN127" s="319"/>
      <c r="EO127" s="319"/>
      <c r="EP127" s="319"/>
      <c r="EQ127" s="319"/>
      <c r="ER127" s="319"/>
      <c r="ES127" s="319"/>
      <c r="ET127" s="319"/>
      <c r="EU127" s="319"/>
      <c r="EV127" s="319"/>
      <c r="EW127" s="319"/>
      <c r="EX127" s="319"/>
      <c r="EY127" s="319"/>
      <c r="EZ127" s="319"/>
      <c r="FA127" s="319"/>
      <c r="FB127" s="319"/>
      <c r="FC127" s="319"/>
      <c r="FD127" s="319"/>
      <c r="FE127" s="319"/>
      <c r="FF127" s="319"/>
      <c r="FG127" s="319"/>
      <c r="FH127" s="319"/>
      <c r="FI127" s="319"/>
      <c r="FJ127" s="319"/>
      <c r="FK127" s="319"/>
      <c r="FL127" s="319"/>
      <c r="FM127" s="319"/>
      <c r="FN127" s="319"/>
      <c r="FO127" s="319"/>
      <c r="FP127" s="319"/>
      <c r="FQ127" s="319"/>
      <c r="FR127" s="319"/>
      <c r="FS127" s="319"/>
      <c r="FT127" s="319"/>
      <c r="FU127" s="319"/>
      <c r="FV127" s="319"/>
      <c r="FW127" s="319"/>
      <c r="FX127" s="319"/>
      <c r="FY127" s="319"/>
      <c r="FZ127" s="319"/>
      <c r="GA127" s="319"/>
      <c r="GB127" s="319"/>
      <c r="GC127" s="319"/>
      <c r="GD127" s="319"/>
      <c r="GE127" s="319"/>
      <c r="GF127" s="319"/>
      <c r="GG127" s="319"/>
      <c r="GH127" s="319"/>
      <c r="GI127" s="319"/>
      <c r="GJ127" s="319"/>
      <c r="GK127" s="319"/>
      <c r="GL127" s="319"/>
      <c r="GM127" s="319"/>
      <c r="GN127" s="319"/>
      <c r="GO127" s="319"/>
      <c r="GP127" s="319"/>
      <c r="GQ127" s="319"/>
      <c r="GR127" s="319"/>
      <c r="GS127" s="319"/>
      <c r="GT127" s="319"/>
      <c r="GU127" s="319"/>
      <c r="GV127" s="319"/>
      <c r="GW127" s="319"/>
      <c r="GX127" s="319"/>
      <c r="GY127" s="319"/>
      <c r="GZ127" s="319"/>
      <c r="HA127" s="319"/>
      <c r="HB127" s="319"/>
      <c r="HC127" s="319"/>
      <c r="HD127" s="319"/>
      <c r="HE127" s="319"/>
      <c r="HF127" s="319"/>
      <c r="HG127" s="319"/>
      <c r="HH127" s="319"/>
      <c r="HI127" s="319"/>
      <c r="HJ127" s="319"/>
      <c r="HK127" s="319"/>
      <c r="HL127" s="319"/>
      <c r="HM127" s="319"/>
      <c r="HN127" s="319"/>
      <c r="HO127" s="319"/>
      <c r="HP127" s="319"/>
      <c r="HQ127" s="319"/>
      <c r="HR127" s="319"/>
      <c r="HS127" s="319"/>
      <c r="HT127" s="319"/>
      <c r="HU127" s="319"/>
      <c r="HV127" s="319"/>
      <c r="HW127" s="319"/>
      <c r="HX127" s="319"/>
      <c r="HY127" s="319"/>
      <c r="HZ127" s="319"/>
      <c r="IA127" s="319"/>
      <c r="IB127" s="319"/>
      <c r="IC127" s="319"/>
    </row>
    <row r="128" spans="1:237" s="76" customFormat="1" ht="145.5" customHeight="1">
      <c r="A128" s="282">
        <f t="shared" si="4"/>
        <v>123</v>
      </c>
      <c r="B128" s="318" t="s">
        <v>181</v>
      </c>
      <c r="C128" s="130" t="s">
        <v>276</v>
      </c>
      <c r="D128" s="185" t="s">
        <v>292</v>
      </c>
      <c r="E128" s="185" t="s">
        <v>88</v>
      </c>
      <c r="F128" s="78" t="s">
        <v>114</v>
      </c>
      <c r="G128" s="63" t="s">
        <v>192</v>
      </c>
      <c r="H128" s="83">
        <v>48000000</v>
      </c>
      <c r="I128" s="198">
        <v>48000000</v>
      </c>
      <c r="J128" s="129">
        <f t="shared" si="3"/>
        <v>0</v>
      </c>
      <c r="K128" s="64">
        <v>180</v>
      </c>
      <c r="L128" s="77">
        <v>41662</v>
      </c>
      <c r="M128" s="77">
        <v>41667</v>
      </c>
      <c r="N128" s="77">
        <v>41847</v>
      </c>
      <c r="O128" s="128" t="s">
        <v>341</v>
      </c>
      <c r="P128" s="113" t="s">
        <v>62</v>
      </c>
      <c r="Q128" s="132" t="s">
        <v>254</v>
      </c>
      <c r="R128" s="197"/>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19"/>
      <c r="AV128" s="319"/>
      <c r="AW128" s="319"/>
      <c r="AX128" s="319"/>
      <c r="AY128" s="319"/>
      <c r="AZ128" s="319"/>
      <c r="BA128" s="319"/>
      <c r="BB128" s="319"/>
      <c r="BC128" s="319"/>
      <c r="BD128" s="319"/>
      <c r="BE128" s="319"/>
      <c r="BF128" s="319"/>
      <c r="BG128" s="319"/>
      <c r="BH128" s="319"/>
      <c r="BI128" s="319"/>
      <c r="BJ128" s="319"/>
      <c r="BK128" s="319"/>
      <c r="BL128" s="319"/>
      <c r="BM128" s="319"/>
      <c r="BN128" s="319"/>
      <c r="BO128" s="319"/>
      <c r="BP128" s="319"/>
      <c r="BQ128" s="319"/>
      <c r="BR128" s="319"/>
      <c r="BS128" s="319"/>
      <c r="BT128" s="319"/>
      <c r="BU128" s="319"/>
      <c r="BV128" s="319"/>
      <c r="BW128" s="319"/>
      <c r="BX128" s="319"/>
      <c r="BY128" s="319"/>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19"/>
      <c r="DF128" s="319"/>
      <c r="DG128" s="319"/>
      <c r="DH128" s="319"/>
      <c r="DI128" s="319"/>
      <c r="DJ128" s="319"/>
      <c r="DK128" s="319"/>
      <c r="DL128" s="319"/>
      <c r="DM128" s="319"/>
      <c r="DN128" s="319"/>
      <c r="DO128" s="319"/>
      <c r="DP128" s="319"/>
      <c r="DQ128" s="319"/>
      <c r="DR128" s="319"/>
      <c r="DS128" s="319"/>
      <c r="DT128" s="319"/>
      <c r="DU128" s="319"/>
      <c r="DV128" s="319"/>
      <c r="DW128" s="319"/>
      <c r="DX128" s="319"/>
      <c r="DY128" s="319"/>
      <c r="DZ128" s="319"/>
      <c r="EA128" s="319"/>
      <c r="EB128" s="319"/>
      <c r="EC128" s="319"/>
      <c r="ED128" s="319"/>
      <c r="EE128" s="319"/>
      <c r="EF128" s="319"/>
      <c r="EG128" s="319"/>
      <c r="EH128" s="319"/>
      <c r="EI128" s="319"/>
      <c r="EJ128" s="319"/>
      <c r="EK128" s="319"/>
      <c r="EL128" s="319"/>
      <c r="EM128" s="319"/>
      <c r="EN128" s="319"/>
      <c r="EO128" s="319"/>
      <c r="EP128" s="319"/>
      <c r="EQ128" s="319"/>
      <c r="ER128" s="319"/>
      <c r="ES128" s="319"/>
      <c r="ET128" s="319"/>
      <c r="EU128" s="319"/>
      <c r="EV128" s="319"/>
      <c r="EW128" s="319"/>
      <c r="EX128" s="319"/>
      <c r="EY128" s="319"/>
      <c r="EZ128" s="319"/>
      <c r="FA128" s="319"/>
      <c r="FB128" s="319"/>
      <c r="FC128" s="319"/>
      <c r="FD128" s="319"/>
      <c r="FE128" s="319"/>
      <c r="FF128" s="319"/>
      <c r="FG128" s="319"/>
      <c r="FH128" s="319"/>
      <c r="FI128" s="319"/>
      <c r="FJ128" s="319"/>
      <c r="FK128" s="319"/>
      <c r="FL128" s="319"/>
      <c r="FM128" s="319"/>
      <c r="FN128" s="319"/>
      <c r="FO128" s="319"/>
      <c r="FP128" s="319"/>
      <c r="FQ128" s="319"/>
      <c r="FR128" s="319"/>
      <c r="FS128" s="319"/>
      <c r="FT128" s="319"/>
      <c r="FU128" s="319"/>
      <c r="FV128" s="319"/>
      <c r="FW128" s="319"/>
      <c r="FX128" s="319"/>
      <c r="FY128" s="319"/>
      <c r="FZ128" s="319"/>
      <c r="GA128" s="319"/>
      <c r="GB128" s="319"/>
      <c r="GC128" s="319"/>
      <c r="GD128" s="319"/>
      <c r="GE128" s="319"/>
      <c r="GF128" s="319"/>
      <c r="GG128" s="319"/>
      <c r="GH128" s="319"/>
      <c r="GI128" s="319"/>
      <c r="GJ128" s="319"/>
      <c r="GK128" s="319"/>
      <c r="GL128" s="319"/>
      <c r="GM128" s="319"/>
      <c r="GN128" s="319"/>
      <c r="GO128" s="319"/>
      <c r="GP128" s="319"/>
      <c r="GQ128" s="319"/>
      <c r="GR128" s="319"/>
      <c r="GS128" s="319"/>
      <c r="GT128" s="319"/>
      <c r="GU128" s="319"/>
      <c r="GV128" s="319"/>
      <c r="GW128" s="319"/>
      <c r="GX128" s="319"/>
      <c r="GY128" s="319"/>
      <c r="GZ128" s="319"/>
      <c r="HA128" s="319"/>
      <c r="HB128" s="319"/>
      <c r="HC128" s="319"/>
      <c r="HD128" s="319"/>
      <c r="HE128" s="319"/>
      <c r="HF128" s="319"/>
      <c r="HG128" s="319"/>
      <c r="HH128" s="319"/>
      <c r="HI128" s="319"/>
      <c r="HJ128" s="319"/>
      <c r="HK128" s="319"/>
      <c r="HL128" s="319"/>
      <c r="HM128" s="319"/>
      <c r="HN128" s="319"/>
      <c r="HO128" s="319"/>
      <c r="HP128" s="319"/>
      <c r="HQ128" s="319"/>
      <c r="HR128" s="319"/>
      <c r="HS128" s="319"/>
      <c r="HT128" s="319"/>
      <c r="HU128" s="319"/>
      <c r="HV128" s="319"/>
      <c r="HW128" s="319"/>
      <c r="HX128" s="319"/>
      <c r="HY128" s="319"/>
      <c r="HZ128" s="319"/>
      <c r="IA128" s="319"/>
      <c r="IB128" s="319"/>
      <c r="IC128" s="319"/>
    </row>
    <row r="129" spans="1:237" s="76" customFormat="1" ht="162.75" customHeight="1">
      <c r="A129" s="282">
        <f t="shared" si="4"/>
        <v>124</v>
      </c>
      <c r="B129" s="318" t="s">
        <v>76</v>
      </c>
      <c r="C129" s="130" t="s">
        <v>276</v>
      </c>
      <c r="D129" s="185" t="s">
        <v>292</v>
      </c>
      <c r="E129" s="185" t="s">
        <v>88</v>
      </c>
      <c r="F129" s="78" t="s">
        <v>114</v>
      </c>
      <c r="G129" s="63" t="s">
        <v>192</v>
      </c>
      <c r="H129" s="83">
        <v>48000000</v>
      </c>
      <c r="I129" s="198">
        <v>48000000</v>
      </c>
      <c r="J129" s="129">
        <f t="shared" si="3"/>
        <v>0</v>
      </c>
      <c r="K129" s="64">
        <v>180</v>
      </c>
      <c r="L129" s="77">
        <v>41663</v>
      </c>
      <c r="M129" s="77">
        <v>41663</v>
      </c>
      <c r="N129" s="77">
        <v>41844</v>
      </c>
      <c r="O129" s="128" t="s">
        <v>342</v>
      </c>
      <c r="P129" s="133" t="s">
        <v>82</v>
      </c>
      <c r="Q129" s="132" t="s">
        <v>75</v>
      </c>
      <c r="R129" s="197"/>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c r="AN129" s="319"/>
      <c r="AO129" s="319"/>
      <c r="AP129" s="319"/>
      <c r="AQ129" s="319"/>
      <c r="AR129" s="319"/>
      <c r="AS129" s="319"/>
      <c r="AT129" s="319"/>
      <c r="AU129" s="319"/>
      <c r="AV129" s="319"/>
      <c r="AW129" s="319"/>
      <c r="AX129" s="319"/>
      <c r="AY129" s="319"/>
      <c r="AZ129" s="319"/>
      <c r="BA129" s="319"/>
      <c r="BB129" s="319"/>
      <c r="BC129" s="319"/>
      <c r="BD129" s="319"/>
      <c r="BE129" s="319"/>
      <c r="BF129" s="319"/>
      <c r="BG129" s="319"/>
      <c r="BH129" s="319"/>
      <c r="BI129" s="319"/>
      <c r="BJ129" s="319"/>
      <c r="BK129" s="319"/>
      <c r="BL129" s="319"/>
      <c r="BM129" s="319"/>
      <c r="BN129" s="319"/>
      <c r="BO129" s="319"/>
      <c r="BP129" s="319"/>
      <c r="BQ129" s="319"/>
      <c r="BR129" s="319"/>
      <c r="BS129" s="319"/>
      <c r="BT129" s="319"/>
      <c r="BU129" s="319"/>
      <c r="BV129" s="319"/>
      <c r="BW129" s="319"/>
      <c r="BX129" s="319"/>
      <c r="BY129" s="319"/>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19"/>
      <c r="DF129" s="319"/>
      <c r="DG129" s="319"/>
      <c r="DH129" s="319"/>
      <c r="DI129" s="319"/>
      <c r="DJ129" s="319"/>
      <c r="DK129" s="319"/>
      <c r="DL129" s="319"/>
      <c r="DM129" s="319"/>
      <c r="DN129" s="319"/>
      <c r="DO129" s="319"/>
      <c r="DP129" s="319"/>
      <c r="DQ129" s="319"/>
      <c r="DR129" s="319"/>
      <c r="DS129" s="319"/>
      <c r="DT129" s="319"/>
      <c r="DU129" s="319"/>
      <c r="DV129" s="319"/>
      <c r="DW129" s="319"/>
      <c r="DX129" s="319"/>
      <c r="DY129" s="319"/>
      <c r="DZ129" s="319"/>
      <c r="EA129" s="319"/>
      <c r="EB129" s="319"/>
      <c r="EC129" s="319"/>
      <c r="ED129" s="319"/>
      <c r="EE129" s="319"/>
      <c r="EF129" s="319"/>
      <c r="EG129" s="319"/>
      <c r="EH129" s="319"/>
      <c r="EI129" s="319"/>
      <c r="EJ129" s="319"/>
      <c r="EK129" s="319"/>
      <c r="EL129" s="319"/>
      <c r="EM129" s="319"/>
      <c r="EN129" s="319"/>
      <c r="EO129" s="319"/>
      <c r="EP129" s="319"/>
      <c r="EQ129" s="319"/>
      <c r="ER129" s="319"/>
      <c r="ES129" s="319"/>
      <c r="ET129" s="319"/>
      <c r="EU129" s="319"/>
      <c r="EV129" s="319"/>
      <c r="EW129" s="319"/>
      <c r="EX129" s="319"/>
      <c r="EY129" s="319"/>
      <c r="EZ129" s="319"/>
      <c r="FA129" s="319"/>
      <c r="FB129" s="319"/>
      <c r="FC129" s="319"/>
      <c r="FD129" s="319"/>
      <c r="FE129" s="319"/>
      <c r="FF129" s="319"/>
      <c r="FG129" s="319"/>
      <c r="FH129" s="319"/>
      <c r="FI129" s="319"/>
      <c r="FJ129" s="319"/>
      <c r="FK129" s="319"/>
      <c r="FL129" s="319"/>
      <c r="FM129" s="319"/>
      <c r="FN129" s="319"/>
      <c r="FO129" s="319"/>
      <c r="FP129" s="319"/>
      <c r="FQ129" s="319"/>
      <c r="FR129" s="319"/>
      <c r="FS129" s="319"/>
      <c r="FT129" s="319"/>
      <c r="FU129" s="319"/>
      <c r="FV129" s="319"/>
      <c r="FW129" s="319"/>
      <c r="FX129" s="319"/>
      <c r="FY129" s="319"/>
      <c r="FZ129" s="319"/>
      <c r="GA129" s="319"/>
      <c r="GB129" s="319"/>
      <c r="GC129" s="319"/>
      <c r="GD129" s="319"/>
      <c r="GE129" s="319"/>
      <c r="GF129" s="319"/>
      <c r="GG129" s="319"/>
      <c r="GH129" s="319"/>
      <c r="GI129" s="319"/>
      <c r="GJ129" s="319"/>
      <c r="GK129" s="319"/>
      <c r="GL129" s="319"/>
      <c r="GM129" s="319"/>
      <c r="GN129" s="319"/>
      <c r="GO129" s="319"/>
      <c r="GP129" s="319"/>
      <c r="GQ129" s="319"/>
      <c r="GR129" s="319"/>
      <c r="GS129" s="319"/>
      <c r="GT129" s="319"/>
      <c r="GU129" s="319"/>
      <c r="GV129" s="319"/>
      <c r="GW129" s="319"/>
      <c r="GX129" s="319"/>
      <c r="GY129" s="319"/>
      <c r="GZ129" s="319"/>
      <c r="HA129" s="319"/>
      <c r="HB129" s="319"/>
      <c r="HC129" s="319"/>
      <c r="HD129" s="319"/>
      <c r="HE129" s="319"/>
      <c r="HF129" s="319"/>
      <c r="HG129" s="319"/>
      <c r="HH129" s="319"/>
      <c r="HI129" s="319"/>
      <c r="HJ129" s="319"/>
      <c r="HK129" s="319"/>
      <c r="HL129" s="319"/>
      <c r="HM129" s="319"/>
      <c r="HN129" s="319"/>
      <c r="HO129" s="319"/>
      <c r="HP129" s="319"/>
      <c r="HQ129" s="319"/>
      <c r="HR129" s="319"/>
      <c r="HS129" s="319"/>
      <c r="HT129" s="319"/>
      <c r="HU129" s="319"/>
      <c r="HV129" s="319"/>
      <c r="HW129" s="319"/>
      <c r="HX129" s="319"/>
      <c r="HY129" s="319"/>
      <c r="HZ129" s="319"/>
      <c r="IA129" s="319"/>
      <c r="IB129" s="319"/>
      <c r="IC129" s="319"/>
    </row>
    <row r="130" spans="1:237" s="76" customFormat="1" ht="198" customHeight="1">
      <c r="A130" s="282">
        <f t="shared" si="4"/>
        <v>125</v>
      </c>
      <c r="B130" s="318" t="s">
        <v>188</v>
      </c>
      <c r="C130" s="130" t="s">
        <v>275</v>
      </c>
      <c r="D130" s="190" t="s">
        <v>89</v>
      </c>
      <c r="E130" s="185" t="s">
        <v>288</v>
      </c>
      <c r="F130" s="78" t="s">
        <v>120</v>
      </c>
      <c r="G130" s="185" t="s">
        <v>49</v>
      </c>
      <c r="H130" s="83">
        <v>11101562</v>
      </c>
      <c r="I130" s="198"/>
      <c r="J130" s="129">
        <f t="shared" si="3"/>
        <v>11101562</v>
      </c>
      <c r="K130" s="64">
        <v>30</v>
      </c>
      <c r="L130" s="77">
        <v>41723</v>
      </c>
      <c r="M130" s="77">
        <v>41730</v>
      </c>
      <c r="N130" s="77">
        <v>41738</v>
      </c>
      <c r="O130" s="109" t="s">
        <v>316</v>
      </c>
      <c r="P130" s="133" t="s">
        <v>110</v>
      </c>
      <c r="Q130" s="132" t="s">
        <v>111</v>
      </c>
      <c r="R130" s="197"/>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19"/>
      <c r="AY130" s="319"/>
      <c r="AZ130" s="319"/>
      <c r="BA130" s="319"/>
      <c r="BB130" s="319"/>
      <c r="BC130" s="319"/>
      <c r="BD130" s="319"/>
      <c r="BE130" s="319"/>
      <c r="BF130" s="319"/>
      <c r="BG130" s="319"/>
      <c r="BH130" s="319"/>
      <c r="BI130" s="319"/>
      <c r="BJ130" s="319"/>
      <c r="BK130" s="319"/>
      <c r="BL130" s="319"/>
      <c r="BM130" s="319"/>
      <c r="BN130" s="319"/>
      <c r="BO130" s="319"/>
      <c r="BP130" s="319"/>
      <c r="BQ130" s="319"/>
      <c r="BR130" s="319"/>
      <c r="BS130" s="319"/>
      <c r="BT130" s="319"/>
      <c r="BU130" s="319"/>
      <c r="BV130" s="319"/>
      <c r="BW130" s="319"/>
      <c r="BX130" s="319"/>
      <c r="BY130" s="319"/>
      <c r="BZ130" s="319"/>
      <c r="CA130" s="319"/>
      <c r="CB130" s="319"/>
      <c r="CC130" s="319"/>
      <c r="CD130" s="319"/>
      <c r="CE130" s="319"/>
      <c r="CF130" s="319"/>
      <c r="CG130" s="319"/>
      <c r="CH130" s="319"/>
      <c r="CI130" s="319"/>
      <c r="CJ130" s="319"/>
      <c r="CK130" s="319"/>
      <c r="CL130" s="319"/>
      <c r="CM130" s="319"/>
      <c r="CN130" s="319"/>
      <c r="CO130" s="319"/>
      <c r="CP130" s="319"/>
      <c r="CQ130" s="319"/>
      <c r="CR130" s="319"/>
      <c r="CS130" s="319"/>
      <c r="CT130" s="319"/>
      <c r="CU130" s="319"/>
      <c r="CV130" s="319"/>
      <c r="CW130" s="319"/>
      <c r="CX130" s="319"/>
      <c r="CY130" s="319"/>
      <c r="CZ130" s="319"/>
      <c r="DA130" s="319"/>
      <c r="DB130" s="319"/>
      <c r="DC130" s="319"/>
      <c r="DD130" s="319"/>
      <c r="DE130" s="319"/>
      <c r="DF130" s="319"/>
      <c r="DG130" s="319"/>
      <c r="DH130" s="319"/>
      <c r="DI130" s="319"/>
      <c r="DJ130" s="319"/>
      <c r="DK130" s="319"/>
      <c r="DL130" s="319"/>
      <c r="DM130" s="319"/>
      <c r="DN130" s="319"/>
      <c r="DO130" s="319"/>
      <c r="DP130" s="319"/>
      <c r="DQ130" s="319"/>
      <c r="DR130" s="319"/>
      <c r="DS130" s="319"/>
      <c r="DT130" s="319"/>
      <c r="DU130" s="319"/>
      <c r="DV130" s="319"/>
      <c r="DW130" s="319"/>
      <c r="DX130" s="319"/>
      <c r="DY130" s="319"/>
      <c r="DZ130" s="319"/>
      <c r="EA130" s="319"/>
      <c r="EB130" s="319"/>
      <c r="EC130" s="319"/>
      <c r="ED130" s="319"/>
      <c r="EE130" s="319"/>
      <c r="EF130" s="319"/>
      <c r="EG130" s="319"/>
      <c r="EH130" s="319"/>
      <c r="EI130" s="319"/>
      <c r="EJ130" s="319"/>
      <c r="EK130" s="319"/>
      <c r="EL130" s="319"/>
      <c r="EM130" s="319"/>
      <c r="EN130" s="319"/>
      <c r="EO130" s="319"/>
      <c r="EP130" s="319"/>
      <c r="EQ130" s="319"/>
      <c r="ER130" s="319"/>
      <c r="ES130" s="319"/>
      <c r="ET130" s="319"/>
      <c r="EU130" s="319"/>
      <c r="EV130" s="319"/>
      <c r="EW130" s="319"/>
      <c r="EX130" s="319"/>
      <c r="EY130" s="319"/>
      <c r="EZ130" s="319"/>
      <c r="FA130" s="319"/>
      <c r="FB130" s="319"/>
      <c r="FC130" s="319"/>
      <c r="FD130" s="319"/>
      <c r="FE130" s="319"/>
      <c r="FF130" s="319"/>
      <c r="FG130" s="319"/>
      <c r="FH130" s="319"/>
      <c r="FI130" s="319"/>
      <c r="FJ130" s="319"/>
      <c r="FK130" s="319"/>
      <c r="FL130" s="319"/>
      <c r="FM130" s="319"/>
      <c r="FN130" s="319"/>
      <c r="FO130" s="319"/>
      <c r="FP130" s="319"/>
      <c r="FQ130" s="319"/>
      <c r="FR130" s="319"/>
      <c r="FS130" s="319"/>
      <c r="FT130" s="319"/>
      <c r="FU130" s="319"/>
      <c r="FV130" s="319"/>
      <c r="FW130" s="319"/>
      <c r="FX130" s="319"/>
      <c r="FY130" s="319"/>
      <c r="FZ130" s="319"/>
      <c r="GA130" s="319"/>
      <c r="GB130" s="319"/>
      <c r="GC130" s="319"/>
      <c r="GD130" s="319"/>
      <c r="GE130" s="319"/>
      <c r="GF130" s="319"/>
      <c r="GG130" s="319"/>
      <c r="GH130" s="319"/>
      <c r="GI130" s="319"/>
      <c r="GJ130" s="319"/>
      <c r="GK130" s="319"/>
      <c r="GL130" s="319"/>
      <c r="GM130" s="319"/>
      <c r="GN130" s="319"/>
      <c r="GO130" s="319"/>
      <c r="GP130" s="319"/>
      <c r="GQ130" s="319"/>
      <c r="GR130" s="319"/>
      <c r="GS130" s="319"/>
      <c r="GT130" s="319"/>
      <c r="GU130" s="319"/>
      <c r="GV130" s="319"/>
      <c r="GW130" s="319"/>
      <c r="GX130" s="319"/>
      <c r="GY130" s="319"/>
      <c r="GZ130" s="319"/>
      <c r="HA130" s="319"/>
      <c r="HB130" s="319"/>
      <c r="HC130" s="319"/>
      <c r="HD130" s="319"/>
      <c r="HE130" s="319"/>
      <c r="HF130" s="319"/>
      <c r="HG130" s="319"/>
      <c r="HH130" s="319"/>
      <c r="HI130" s="319"/>
      <c r="HJ130" s="319"/>
      <c r="HK130" s="319"/>
      <c r="HL130" s="319"/>
      <c r="HM130" s="319"/>
      <c r="HN130" s="319"/>
      <c r="HO130" s="319"/>
      <c r="HP130" s="319"/>
      <c r="HQ130" s="319"/>
      <c r="HR130" s="319"/>
      <c r="HS130" s="319"/>
      <c r="HT130" s="319"/>
      <c r="HU130" s="319"/>
      <c r="HV130" s="319"/>
      <c r="HW130" s="319"/>
      <c r="HX130" s="319"/>
      <c r="HY130" s="319"/>
      <c r="HZ130" s="319"/>
      <c r="IA130" s="319"/>
      <c r="IB130" s="319"/>
      <c r="IC130" s="319"/>
    </row>
    <row r="131" spans="1:237" s="76" customFormat="1" ht="135" customHeight="1" thickBot="1">
      <c r="A131" s="282">
        <f t="shared" si="4"/>
        <v>126</v>
      </c>
      <c r="B131" s="332" t="s">
        <v>188</v>
      </c>
      <c r="C131" s="205" t="s">
        <v>276</v>
      </c>
      <c r="D131" s="310" t="s">
        <v>89</v>
      </c>
      <c r="E131" s="311" t="s">
        <v>288</v>
      </c>
      <c r="F131" s="206" t="s">
        <v>120</v>
      </c>
      <c r="G131" s="311" t="s">
        <v>49</v>
      </c>
      <c r="H131" s="106">
        <v>12609656</v>
      </c>
      <c r="I131" s="317"/>
      <c r="J131" s="129">
        <f>H131-I131</f>
        <v>12609656</v>
      </c>
      <c r="K131" s="107">
        <v>10</v>
      </c>
      <c r="L131" s="312">
        <v>41695</v>
      </c>
      <c r="M131" s="312">
        <v>41730</v>
      </c>
      <c r="N131" s="312">
        <v>41738</v>
      </c>
      <c r="O131" s="204" t="s">
        <v>317</v>
      </c>
      <c r="P131" s="207" t="s">
        <v>112</v>
      </c>
      <c r="Q131" s="209" t="s">
        <v>113</v>
      </c>
      <c r="R131" s="197"/>
      <c r="S131" s="319"/>
      <c r="T131" s="319"/>
      <c r="U131" s="319"/>
      <c r="V131" s="319"/>
      <c r="W131" s="319"/>
      <c r="X131" s="319"/>
      <c r="Y131" s="319"/>
      <c r="Z131" s="319"/>
      <c r="AA131" s="319"/>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19"/>
      <c r="AY131" s="319"/>
      <c r="AZ131" s="319"/>
      <c r="BA131" s="319"/>
      <c r="BB131" s="319"/>
      <c r="BC131" s="319"/>
      <c r="BD131" s="319"/>
      <c r="BE131" s="319"/>
      <c r="BF131" s="319"/>
      <c r="BG131" s="319"/>
      <c r="BH131" s="319"/>
      <c r="BI131" s="319"/>
      <c r="BJ131" s="319"/>
      <c r="BK131" s="319"/>
      <c r="BL131" s="319"/>
      <c r="BM131" s="319"/>
      <c r="BN131" s="319"/>
      <c r="BO131" s="319"/>
      <c r="BP131" s="319"/>
      <c r="BQ131" s="319"/>
      <c r="BR131" s="319"/>
      <c r="BS131" s="319"/>
      <c r="BT131" s="319"/>
      <c r="BU131" s="319"/>
      <c r="BV131" s="319"/>
      <c r="BW131" s="319"/>
      <c r="BX131" s="319"/>
      <c r="BY131" s="319"/>
      <c r="BZ131" s="319"/>
      <c r="CA131" s="319"/>
      <c r="CB131" s="319"/>
      <c r="CC131" s="319"/>
      <c r="CD131" s="319"/>
      <c r="CE131" s="319"/>
      <c r="CF131" s="319"/>
      <c r="CG131" s="319"/>
      <c r="CH131" s="319"/>
      <c r="CI131" s="319"/>
      <c r="CJ131" s="319"/>
      <c r="CK131" s="319"/>
      <c r="CL131" s="319"/>
      <c r="CM131" s="319"/>
      <c r="CN131" s="319"/>
      <c r="CO131" s="319"/>
      <c r="CP131" s="319"/>
      <c r="CQ131" s="319"/>
      <c r="CR131" s="319"/>
      <c r="CS131" s="319"/>
      <c r="CT131" s="319"/>
      <c r="CU131" s="319"/>
      <c r="CV131" s="319"/>
      <c r="CW131" s="319"/>
      <c r="CX131" s="319"/>
      <c r="CY131" s="319"/>
      <c r="CZ131" s="319"/>
      <c r="DA131" s="319"/>
      <c r="DB131" s="319"/>
      <c r="DC131" s="319"/>
      <c r="DD131" s="319"/>
      <c r="DE131" s="319"/>
      <c r="DF131" s="319"/>
      <c r="DG131" s="319"/>
      <c r="DH131" s="319"/>
      <c r="DI131" s="319"/>
      <c r="DJ131" s="319"/>
      <c r="DK131" s="319"/>
      <c r="DL131" s="319"/>
      <c r="DM131" s="319"/>
      <c r="DN131" s="319"/>
      <c r="DO131" s="319"/>
      <c r="DP131" s="319"/>
      <c r="DQ131" s="319"/>
      <c r="DR131" s="319"/>
      <c r="DS131" s="319"/>
      <c r="DT131" s="319"/>
      <c r="DU131" s="319"/>
      <c r="DV131" s="319"/>
      <c r="DW131" s="319"/>
      <c r="DX131" s="319"/>
      <c r="DY131" s="319"/>
      <c r="DZ131" s="319"/>
      <c r="EA131" s="319"/>
      <c r="EB131" s="319"/>
      <c r="EC131" s="319"/>
      <c r="ED131" s="319"/>
      <c r="EE131" s="319"/>
      <c r="EF131" s="319"/>
      <c r="EG131" s="319"/>
      <c r="EH131" s="319"/>
      <c r="EI131" s="319"/>
      <c r="EJ131" s="319"/>
      <c r="EK131" s="319"/>
      <c r="EL131" s="319"/>
      <c r="EM131" s="319"/>
      <c r="EN131" s="319"/>
      <c r="EO131" s="319"/>
      <c r="EP131" s="319"/>
      <c r="EQ131" s="319"/>
      <c r="ER131" s="319"/>
      <c r="ES131" s="319"/>
      <c r="ET131" s="319"/>
      <c r="EU131" s="319"/>
      <c r="EV131" s="319"/>
      <c r="EW131" s="319"/>
      <c r="EX131" s="319"/>
      <c r="EY131" s="319"/>
      <c r="EZ131" s="319"/>
      <c r="FA131" s="319"/>
      <c r="FB131" s="319"/>
      <c r="FC131" s="319"/>
      <c r="FD131" s="319"/>
      <c r="FE131" s="319"/>
      <c r="FF131" s="319"/>
      <c r="FG131" s="319"/>
      <c r="FH131" s="319"/>
      <c r="FI131" s="319"/>
      <c r="FJ131" s="319"/>
      <c r="FK131" s="319"/>
      <c r="FL131" s="319"/>
      <c r="FM131" s="319"/>
      <c r="FN131" s="319"/>
      <c r="FO131" s="319"/>
      <c r="FP131" s="319"/>
      <c r="FQ131" s="319"/>
      <c r="FR131" s="319"/>
      <c r="FS131" s="319"/>
      <c r="FT131" s="319"/>
      <c r="FU131" s="319"/>
      <c r="FV131" s="319"/>
      <c r="FW131" s="319"/>
      <c r="FX131" s="319"/>
      <c r="FY131" s="319"/>
      <c r="FZ131" s="319"/>
      <c r="GA131" s="319"/>
      <c r="GB131" s="319"/>
      <c r="GC131" s="319"/>
      <c r="GD131" s="319"/>
      <c r="GE131" s="319"/>
      <c r="GF131" s="319"/>
      <c r="GG131" s="319"/>
      <c r="GH131" s="319"/>
      <c r="GI131" s="319"/>
      <c r="GJ131" s="319"/>
      <c r="GK131" s="319"/>
      <c r="GL131" s="319"/>
      <c r="GM131" s="319"/>
      <c r="GN131" s="319"/>
      <c r="GO131" s="319"/>
      <c r="GP131" s="319"/>
      <c r="GQ131" s="319"/>
      <c r="GR131" s="319"/>
      <c r="GS131" s="319"/>
      <c r="GT131" s="319"/>
      <c r="GU131" s="319"/>
      <c r="GV131" s="319"/>
      <c r="GW131" s="319"/>
      <c r="GX131" s="319"/>
      <c r="GY131" s="319"/>
      <c r="GZ131" s="319"/>
      <c r="HA131" s="319"/>
      <c r="HB131" s="319"/>
      <c r="HC131" s="319"/>
      <c r="HD131" s="319"/>
      <c r="HE131" s="319"/>
      <c r="HF131" s="319"/>
      <c r="HG131" s="319"/>
      <c r="HH131" s="319"/>
      <c r="HI131" s="319"/>
      <c r="HJ131" s="319"/>
      <c r="HK131" s="319"/>
      <c r="HL131" s="319"/>
      <c r="HM131" s="319"/>
      <c r="HN131" s="319"/>
      <c r="HO131" s="319"/>
      <c r="HP131" s="319"/>
      <c r="HQ131" s="319"/>
      <c r="HR131" s="319"/>
      <c r="HS131" s="319"/>
      <c r="HT131" s="319"/>
      <c r="HU131" s="319"/>
      <c r="HV131" s="319"/>
      <c r="HW131" s="319"/>
      <c r="HX131" s="319"/>
      <c r="HY131" s="319"/>
      <c r="HZ131" s="319"/>
      <c r="IA131" s="319"/>
      <c r="IB131" s="319"/>
      <c r="IC131" s="319"/>
    </row>
    <row r="132" spans="1:237" s="76" customFormat="1" ht="105" customHeight="1" thickBot="1">
      <c r="A132" s="282">
        <f t="shared" si="4"/>
        <v>127</v>
      </c>
      <c r="B132" s="332" t="s">
        <v>503</v>
      </c>
      <c r="C132" s="205" t="s">
        <v>276</v>
      </c>
      <c r="D132" s="310" t="s">
        <v>292</v>
      </c>
      <c r="E132" s="311" t="s">
        <v>88</v>
      </c>
      <c r="F132" s="206" t="s">
        <v>114</v>
      </c>
      <c r="G132" s="311" t="s">
        <v>192</v>
      </c>
      <c r="H132" s="106">
        <v>48000000</v>
      </c>
      <c r="I132" s="106">
        <v>48000000</v>
      </c>
      <c r="J132" s="129">
        <f>H132-I132</f>
        <v>0</v>
      </c>
      <c r="K132" s="107">
        <v>180</v>
      </c>
      <c r="L132" s="312">
        <v>41817</v>
      </c>
      <c r="M132" s="165">
        <v>41835</v>
      </c>
      <c r="N132" s="162">
        <v>42015</v>
      </c>
      <c r="O132" s="204"/>
      <c r="P132" s="207" t="s">
        <v>502</v>
      </c>
      <c r="Q132" s="209" t="s">
        <v>507</v>
      </c>
      <c r="R132" s="197"/>
      <c r="S132" s="319"/>
      <c r="T132" s="319"/>
      <c r="U132" s="319"/>
      <c r="V132" s="319"/>
      <c r="W132" s="319"/>
      <c r="X132" s="319"/>
      <c r="Y132" s="319"/>
      <c r="Z132" s="319"/>
      <c r="AA132" s="319"/>
      <c r="AB132" s="319"/>
      <c r="AC132" s="319"/>
      <c r="AD132" s="319"/>
      <c r="AE132" s="319"/>
      <c r="AF132" s="319"/>
      <c r="AG132" s="319"/>
      <c r="AH132" s="319"/>
      <c r="AI132" s="319"/>
      <c r="AJ132" s="319"/>
      <c r="AK132" s="319"/>
      <c r="AL132" s="319"/>
      <c r="AM132" s="319"/>
      <c r="AN132" s="319"/>
      <c r="AO132" s="319"/>
      <c r="AP132" s="319"/>
      <c r="AQ132" s="319"/>
      <c r="AR132" s="319"/>
      <c r="AS132" s="319"/>
      <c r="AT132" s="319"/>
      <c r="AU132" s="319"/>
      <c r="AV132" s="319"/>
      <c r="AW132" s="319"/>
      <c r="AX132" s="319"/>
      <c r="AY132" s="319"/>
      <c r="AZ132" s="319"/>
      <c r="BA132" s="319"/>
      <c r="BB132" s="319"/>
      <c r="BC132" s="319"/>
      <c r="BD132" s="319"/>
      <c r="BE132" s="319"/>
      <c r="BF132" s="319"/>
      <c r="BG132" s="319"/>
      <c r="BH132" s="319"/>
      <c r="BI132" s="319"/>
      <c r="BJ132" s="319"/>
      <c r="BK132" s="319"/>
      <c r="BL132" s="319"/>
      <c r="BM132" s="319"/>
      <c r="BN132" s="319"/>
      <c r="BO132" s="319"/>
      <c r="BP132" s="319"/>
      <c r="BQ132" s="319"/>
      <c r="BR132" s="319"/>
      <c r="BS132" s="319"/>
      <c r="BT132" s="319"/>
      <c r="BU132" s="319"/>
      <c r="BV132" s="319"/>
      <c r="BW132" s="319"/>
      <c r="BX132" s="319"/>
      <c r="BY132" s="319"/>
      <c r="BZ132" s="319"/>
      <c r="CA132" s="319"/>
      <c r="CB132" s="319"/>
      <c r="CC132" s="319"/>
      <c r="CD132" s="319"/>
      <c r="CE132" s="319"/>
      <c r="CF132" s="319"/>
      <c r="CG132" s="319"/>
      <c r="CH132" s="319"/>
      <c r="CI132" s="319"/>
      <c r="CJ132" s="319"/>
      <c r="CK132" s="319"/>
      <c r="CL132" s="319"/>
      <c r="CM132" s="319"/>
      <c r="CN132" s="319"/>
      <c r="CO132" s="319"/>
      <c r="CP132" s="319"/>
      <c r="CQ132" s="319"/>
      <c r="CR132" s="319"/>
      <c r="CS132" s="319"/>
      <c r="CT132" s="319"/>
      <c r="CU132" s="319"/>
      <c r="CV132" s="319"/>
      <c r="CW132" s="319"/>
      <c r="CX132" s="319"/>
      <c r="CY132" s="319"/>
      <c r="CZ132" s="319"/>
      <c r="DA132" s="319"/>
      <c r="DB132" s="319"/>
      <c r="DC132" s="319"/>
      <c r="DD132" s="319"/>
      <c r="DE132" s="319"/>
      <c r="DF132" s="319"/>
      <c r="DG132" s="319"/>
      <c r="DH132" s="319"/>
      <c r="DI132" s="319"/>
      <c r="DJ132" s="319"/>
      <c r="DK132" s="319"/>
      <c r="DL132" s="319"/>
      <c r="DM132" s="319"/>
      <c r="DN132" s="319"/>
      <c r="DO132" s="319"/>
      <c r="DP132" s="319"/>
      <c r="DQ132" s="319"/>
      <c r="DR132" s="319"/>
      <c r="DS132" s="319"/>
      <c r="DT132" s="319"/>
      <c r="DU132" s="319"/>
      <c r="DV132" s="319"/>
      <c r="DW132" s="319"/>
      <c r="DX132" s="319"/>
      <c r="DY132" s="319"/>
      <c r="DZ132" s="319"/>
      <c r="EA132" s="319"/>
      <c r="EB132" s="319"/>
      <c r="EC132" s="319"/>
      <c r="ED132" s="319"/>
      <c r="EE132" s="319"/>
      <c r="EF132" s="319"/>
      <c r="EG132" s="319"/>
      <c r="EH132" s="319"/>
      <c r="EI132" s="319"/>
      <c r="EJ132" s="319"/>
      <c r="EK132" s="319"/>
      <c r="EL132" s="319"/>
      <c r="EM132" s="319"/>
      <c r="EN132" s="319"/>
      <c r="EO132" s="319"/>
      <c r="EP132" s="319"/>
      <c r="EQ132" s="319"/>
      <c r="ER132" s="319"/>
      <c r="ES132" s="319"/>
      <c r="ET132" s="319"/>
      <c r="EU132" s="319"/>
      <c r="EV132" s="319"/>
      <c r="EW132" s="319"/>
      <c r="EX132" s="319"/>
      <c r="EY132" s="319"/>
      <c r="EZ132" s="319"/>
      <c r="FA132" s="319"/>
      <c r="FB132" s="319"/>
      <c r="FC132" s="319"/>
      <c r="FD132" s="319"/>
      <c r="FE132" s="319"/>
      <c r="FF132" s="319"/>
      <c r="FG132" s="319"/>
      <c r="FH132" s="319"/>
      <c r="FI132" s="319"/>
      <c r="FJ132" s="319"/>
      <c r="FK132" s="319"/>
      <c r="FL132" s="319"/>
      <c r="FM132" s="319"/>
      <c r="FN132" s="319"/>
      <c r="FO132" s="319"/>
      <c r="FP132" s="319"/>
      <c r="FQ132" s="319"/>
      <c r="FR132" s="319"/>
      <c r="FS132" s="319"/>
      <c r="FT132" s="319"/>
      <c r="FU132" s="319"/>
      <c r="FV132" s="319"/>
      <c r="FW132" s="319"/>
      <c r="FX132" s="319"/>
      <c r="FY132" s="319"/>
      <c r="FZ132" s="319"/>
      <c r="GA132" s="319"/>
      <c r="GB132" s="319"/>
      <c r="GC132" s="319"/>
      <c r="GD132" s="319"/>
      <c r="GE132" s="319"/>
      <c r="GF132" s="319"/>
      <c r="GG132" s="319"/>
      <c r="GH132" s="319"/>
      <c r="GI132" s="319"/>
      <c r="GJ132" s="319"/>
      <c r="GK132" s="319"/>
      <c r="GL132" s="319"/>
      <c r="GM132" s="319"/>
      <c r="GN132" s="319"/>
      <c r="GO132" s="319"/>
      <c r="GP132" s="319"/>
      <c r="GQ132" s="319"/>
      <c r="GR132" s="319"/>
      <c r="GS132" s="319"/>
      <c r="GT132" s="319"/>
      <c r="GU132" s="319"/>
      <c r="GV132" s="319"/>
      <c r="GW132" s="319"/>
      <c r="GX132" s="319"/>
      <c r="GY132" s="319"/>
      <c r="GZ132" s="319"/>
      <c r="HA132" s="319"/>
      <c r="HB132" s="319"/>
      <c r="HC132" s="319"/>
      <c r="HD132" s="319"/>
      <c r="HE132" s="319"/>
      <c r="HF132" s="319"/>
      <c r="HG132" s="319"/>
      <c r="HH132" s="319"/>
      <c r="HI132" s="319"/>
      <c r="HJ132" s="319"/>
      <c r="HK132" s="319"/>
      <c r="HL132" s="319"/>
      <c r="HM132" s="319"/>
      <c r="HN132" s="319"/>
      <c r="HO132" s="319"/>
      <c r="HP132" s="319"/>
      <c r="HQ132" s="319"/>
      <c r="HR132" s="319"/>
      <c r="HS132" s="319"/>
      <c r="HT132" s="319"/>
      <c r="HU132" s="319"/>
      <c r="HV132" s="319"/>
      <c r="HW132" s="319"/>
      <c r="HX132" s="319"/>
      <c r="HY132" s="319"/>
      <c r="HZ132" s="319"/>
      <c r="IA132" s="319"/>
      <c r="IB132" s="319"/>
      <c r="IC132" s="319"/>
    </row>
    <row r="133" spans="1:237" s="76" customFormat="1" ht="140.25" customHeight="1" thickBot="1">
      <c r="A133" s="333">
        <f t="shared" si="4"/>
        <v>128</v>
      </c>
      <c r="B133" s="332" t="s">
        <v>506</v>
      </c>
      <c r="C133" s="205" t="s">
        <v>276</v>
      </c>
      <c r="D133" s="310" t="s">
        <v>292</v>
      </c>
      <c r="E133" s="311" t="s">
        <v>88</v>
      </c>
      <c r="F133" s="206" t="s">
        <v>114</v>
      </c>
      <c r="G133" s="311" t="s">
        <v>192</v>
      </c>
      <c r="H133" s="106">
        <v>36000000</v>
      </c>
      <c r="I133" s="106"/>
      <c r="J133" s="334">
        <f>H133-I133</f>
        <v>36000000</v>
      </c>
      <c r="K133" s="107">
        <v>180</v>
      </c>
      <c r="L133" s="312">
        <v>41823</v>
      </c>
      <c r="M133" s="312">
        <v>41828</v>
      </c>
      <c r="N133" s="312">
        <v>42008</v>
      </c>
      <c r="O133" s="204"/>
      <c r="P133" s="280" t="s">
        <v>509</v>
      </c>
      <c r="Q133" s="209" t="s">
        <v>508</v>
      </c>
      <c r="R133" s="197"/>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19"/>
      <c r="AY133" s="319"/>
      <c r="AZ133" s="319"/>
      <c r="BA133" s="319"/>
      <c r="BB133" s="319"/>
      <c r="BC133" s="319"/>
      <c r="BD133" s="319"/>
      <c r="BE133" s="319"/>
      <c r="BF133" s="319"/>
      <c r="BG133" s="319"/>
      <c r="BH133" s="319"/>
      <c r="BI133" s="319"/>
      <c r="BJ133" s="319"/>
      <c r="BK133" s="319"/>
      <c r="BL133" s="319"/>
      <c r="BM133" s="319"/>
      <c r="BN133" s="319"/>
      <c r="BO133" s="319"/>
      <c r="BP133" s="319"/>
      <c r="BQ133" s="319"/>
      <c r="BR133" s="319"/>
      <c r="BS133" s="319"/>
      <c r="BT133" s="319"/>
      <c r="BU133" s="319"/>
      <c r="BV133" s="319"/>
      <c r="BW133" s="319"/>
      <c r="BX133" s="319"/>
      <c r="BY133" s="319"/>
      <c r="BZ133" s="319"/>
      <c r="CA133" s="319"/>
      <c r="CB133" s="319"/>
      <c r="CC133" s="319"/>
      <c r="CD133" s="319"/>
      <c r="CE133" s="319"/>
      <c r="CF133" s="319"/>
      <c r="CG133" s="319"/>
      <c r="CH133" s="319"/>
      <c r="CI133" s="319"/>
      <c r="CJ133" s="319"/>
      <c r="CK133" s="319"/>
      <c r="CL133" s="319"/>
      <c r="CM133" s="319"/>
      <c r="CN133" s="319"/>
      <c r="CO133" s="319"/>
      <c r="CP133" s="319"/>
      <c r="CQ133" s="319"/>
      <c r="CR133" s="319"/>
      <c r="CS133" s="319"/>
      <c r="CT133" s="319"/>
      <c r="CU133" s="319"/>
      <c r="CV133" s="319"/>
      <c r="CW133" s="319"/>
      <c r="CX133" s="319"/>
      <c r="CY133" s="319"/>
      <c r="CZ133" s="319"/>
      <c r="DA133" s="319"/>
      <c r="DB133" s="319"/>
      <c r="DC133" s="319"/>
      <c r="DD133" s="319"/>
      <c r="DE133" s="319"/>
      <c r="DF133" s="319"/>
      <c r="DG133" s="319"/>
      <c r="DH133" s="319"/>
      <c r="DI133" s="319"/>
      <c r="DJ133" s="319"/>
      <c r="DK133" s="319"/>
      <c r="DL133" s="319"/>
      <c r="DM133" s="319"/>
      <c r="DN133" s="319"/>
      <c r="DO133" s="319"/>
      <c r="DP133" s="319"/>
      <c r="DQ133" s="319"/>
      <c r="DR133" s="319"/>
      <c r="DS133" s="319"/>
      <c r="DT133" s="319"/>
      <c r="DU133" s="319"/>
      <c r="DV133" s="319"/>
      <c r="DW133" s="319"/>
      <c r="DX133" s="319"/>
      <c r="DY133" s="319"/>
      <c r="DZ133" s="319"/>
      <c r="EA133" s="319"/>
      <c r="EB133" s="319"/>
      <c r="EC133" s="319"/>
      <c r="ED133" s="319"/>
      <c r="EE133" s="319"/>
      <c r="EF133" s="319"/>
      <c r="EG133" s="319"/>
      <c r="EH133" s="319"/>
      <c r="EI133" s="319"/>
      <c r="EJ133" s="319"/>
      <c r="EK133" s="319"/>
      <c r="EL133" s="319"/>
      <c r="EM133" s="319"/>
      <c r="EN133" s="319"/>
      <c r="EO133" s="319"/>
      <c r="EP133" s="319"/>
      <c r="EQ133" s="319"/>
      <c r="ER133" s="319"/>
      <c r="ES133" s="319"/>
      <c r="ET133" s="319"/>
      <c r="EU133" s="319"/>
      <c r="EV133" s="319"/>
      <c r="EW133" s="319"/>
      <c r="EX133" s="319"/>
      <c r="EY133" s="319"/>
      <c r="EZ133" s="319"/>
      <c r="FA133" s="319"/>
      <c r="FB133" s="319"/>
      <c r="FC133" s="319"/>
      <c r="FD133" s="319"/>
      <c r="FE133" s="319"/>
      <c r="FF133" s="319"/>
      <c r="FG133" s="319"/>
      <c r="FH133" s="319"/>
      <c r="FI133" s="319"/>
      <c r="FJ133" s="319"/>
      <c r="FK133" s="319"/>
      <c r="FL133" s="319"/>
      <c r="FM133" s="319"/>
      <c r="FN133" s="319"/>
      <c r="FO133" s="319"/>
      <c r="FP133" s="319"/>
      <c r="FQ133" s="319"/>
      <c r="FR133" s="319"/>
      <c r="FS133" s="319"/>
      <c r="FT133" s="319"/>
      <c r="FU133" s="319"/>
      <c r="FV133" s="319"/>
      <c r="FW133" s="319"/>
      <c r="FX133" s="319"/>
      <c r="FY133" s="319"/>
      <c r="FZ133" s="319"/>
      <c r="GA133" s="319"/>
      <c r="GB133" s="319"/>
      <c r="GC133" s="319"/>
      <c r="GD133" s="319"/>
      <c r="GE133" s="319"/>
      <c r="GF133" s="319"/>
      <c r="GG133" s="319"/>
      <c r="GH133" s="319"/>
      <c r="GI133" s="319"/>
      <c r="GJ133" s="319"/>
      <c r="GK133" s="319"/>
      <c r="GL133" s="319"/>
      <c r="GM133" s="319"/>
      <c r="GN133" s="319"/>
      <c r="GO133" s="319"/>
      <c r="GP133" s="319"/>
      <c r="GQ133" s="319"/>
      <c r="GR133" s="319"/>
      <c r="GS133" s="319"/>
      <c r="GT133" s="319"/>
      <c r="GU133" s="319"/>
      <c r="GV133" s="319"/>
      <c r="GW133" s="319"/>
      <c r="GX133" s="319"/>
      <c r="GY133" s="319"/>
      <c r="GZ133" s="319"/>
      <c r="HA133" s="319"/>
      <c r="HB133" s="319"/>
      <c r="HC133" s="319"/>
      <c r="HD133" s="319"/>
      <c r="HE133" s="319"/>
      <c r="HF133" s="319"/>
      <c r="HG133" s="319"/>
      <c r="HH133" s="319"/>
      <c r="HI133" s="319"/>
      <c r="HJ133" s="319"/>
      <c r="HK133" s="319"/>
      <c r="HL133" s="319"/>
      <c r="HM133" s="319"/>
      <c r="HN133" s="319"/>
      <c r="HO133" s="319"/>
      <c r="HP133" s="319"/>
      <c r="HQ133" s="319"/>
      <c r="HR133" s="319"/>
      <c r="HS133" s="319"/>
      <c r="HT133" s="319"/>
      <c r="HU133" s="319"/>
      <c r="HV133" s="319"/>
      <c r="HW133" s="319"/>
      <c r="HX133" s="319"/>
      <c r="HY133" s="319"/>
      <c r="HZ133" s="319"/>
      <c r="IA133" s="319"/>
      <c r="IB133" s="319"/>
      <c r="IC133" s="319"/>
    </row>
    <row r="134" spans="1:237" s="281" customFormat="1" ht="19.5" customHeight="1" thickBot="1">
      <c r="A134" s="335">
        <f>A133</f>
        <v>128</v>
      </c>
      <c r="B134" s="336"/>
      <c r="C134" s="337"/>
      <c r="D134" s="338"/>
      <c r="E134" s="339"/>
      <c r="F134" s="340"/>
      <c r="G134" s="339" t="s">
        <v>550</v>
      </c>
      <c r="H134" s="341">
        <f>SUM(H4:H133)</f>
        <v>13140256223</v>
      </c>
      <c r="I134" s="341">
        <f>SUM(I4:I133)</f>
        <v>1269567997</v>
      </c>
      <c r="J134" s="342"/>
      <c r="K134" s="343"/>
      <c r="L134" s="344"/>
      <c r="M134" s="344"/>
      <c r="N134" s="344"/>
      <c r="O134" s="345"/>
      <c r="P134" s="346"/>
      <c r="Q134" s="347"/>
      <c r="R134" s="313"/>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4"/>
      <c r="AY134" s="314"/>
      <c r="AZ134" s="314"/>
      <c r="BA134" s="314"/>
      <c r="BB134" s="314"/>
      <c r="BC134" s="314"/>
      <c r="BD134" s="314"/>
      <c r="BE134" s="314"/>
      <c r="BF134" s="314"/>
      <c r="BG134" s="314"/>
      <c r="BH134" s="314"/>
      <c r="BI134" s="314"/>
      <c r="BJ134" s="314"/>
      <c r="BK134" s="314"/>
      <c r="BL134" s="314"/>
      <c r="BM134" s="314"/>
      <c r="BN134" s="314"/>
      <c r="BO134" s="314"/>
      <c r="BP134" s="314"/>
      <c r="BQ134" s="314"/>
      <c r="BR134" s="314"/>
      <c r="BS134" s="314"/>
      <c r="BT134" s="314"/>
      <c r="BU134" s="314"/>
      <c r="BV134" s="314"/>
      <c r="BW134" s="314"/>
      <c r="BX134" s="314"/>
      <c r="BY134" s="314"/>
      <c r="BZ134" s="314"/>
      <c r="CA134" s="314"/>
      <c r="CB134" s="314"/>
      <c r="CC134" s="314"/>
      <c r="CD134" s="314"/>
      <c r="CE134" s="314"/>
      <c r="CF134" s="314"/>
      <c r="CG134" s="314"/>
      <c r="CH134" s="314"/>
      <c r="CI134" s="314"/>
      <c r="CJ134" s="314"/>
      <c r="CK134" s="314"/>
      <c r="CL134" s="314"/>
      <c r="CM134" s="314"/>
      <c r="CN134" s="314"/>
      <c r="CO134" s="314"/>
      <c r="CP134" s="314"/>
      <c r="CQ134" s="314"/>
      <c r="CR134" s="314"/>
      <c r="CS134" s="314"/>
      <c r="CT134" s="314"/>
      <c r="CU134" s="314"/>
      <c r="CV134" s="314"/>
      <c r="CW134" s="314"/>
      <c r="CX134" s="314"/>
      <c r="CY134" s="314"/>
      <c r="CZ134" s="314"/>
      <c r="DA134" s="314"/>
      <c r="DB134" s="314"/>
      <c r="DC134" s="314"/>
      <c r="DD134" s="314"/>
      <c r="DE134" s="314"/>
      <c r="DF134" s="314"/>
      <c r="DG134" s="314"/>
      <c r="DH134" s="314"/>
      <c r="DI134" s="314"/>
      <c r="DJ134" s="314"/>
      <c r="DK134" s="314"/>
      <c r="DL134" s="314"/>
      <c r="DM134" s="314"/>
      <c r="DN134" s="314"/>
      <c r="DO134" s="314"/>
      <c r="DP134" s="314"/>
      <c r="DQ134" s="314"/>
      <c r="DR134" s="314"/>
      <c r="DS134" s="314"/>
      <c r="DT134" s="314"/>
      <c r="DU134" s="314"/>
      <c r="DV134" s="314"/>
      <c r="DW134" s="314"/>
      <c r="DX134" s="314"/>
      <c r="DY134" s="314"/>
      <c r="DZ134" s="314"/>
      <c r="EA134" s="314"/>
      <c r="EB134" s="314"/>
      <c r="EC134" s="314"/>
      <c r="ED134" s="314"/>
      <c r="EE134" s="314"/>
      <c r="EF134" s="314"/>
      <c r="EG134" s="314"/>
      <c r="EH134" s="314"/>
      <c r="EI134" s="314"/>
      <c r="EJ134" s="314"/>
      <c r="EK134" s="314"/>
      <c r="EL134" s="314"/>
      <c r="EM134" s="314"/>
      <c r="EN134" s="314"/>
      <c r="EO134" s="314"/>
      <c r="EP134" s="314"/>
      <c r="EQ134" s="314"/>
      <c r="ER134" s="314"/>
      <c r="ES134" s="314"/>
      <c r="ET134" s="314"/>
      <c r="EU134" s="314"/>
      <c r="EV134" s="314"/>
      <c r="EW134" s="314"/>
      <c r="EX134" s="314"/>
      <c r="EY134" s="314"/>
      <c r="EZ134" s="314"/>
      <c r="FA134" s="314"/>
      <c r="FB134" s="314"/>
      <c r="FC134" s="314"/>
      <c r="FD134" s="314"/>
      <c r="FE134" s="314"/>
      <c r="FF134" s="314"/>
      <c r="FG134" s="314"/>
      <c r="FH134" s="314"/>
      <c r="FI134" s="314"/>
      <c r="FJ134" s="314"/>
      <c r="FK134" s="314"/>
      <c r="FL134" s="314"/>
      <c r="FM134" s="314"/>
      <c r="FN134" s="314"/>
      <c r="FO134" s="314"/>
      <c r="FP134" s="314"/>
      <c r="FQ134" s="314"/>
      <c r="FR134" s="314"/>
      <c r="FS134" s="314"/>
      <c r="FT134" s="314"/>
      <c r="FU134" s="314"/>
      <c r="FV134" s="314"/>
      <c r="FW134" s="314"/>
      <c r="FX134" s="314"/>
      <c r="FY134" s="314"/>
      <c r="FZ134" s="314"/>
      <c r="GA134" s="314"/>
      <c r="GB134" s="314"/>
      <c r="GC134" s="314"/>
      <c r="GD134" s="314"/>
      <c r="GE134" s="314"/>
      <c r="GF134" s="314"/>
      <c r="GG134" s="314"/>
      <c r="GH134" s="314"/>
      <c r="GI134" s="314"/>
      <c r="GJ134" s="314"/>
      <c r="GK134" s="314"/>
      <c r="GL134" s="314"/>
      <c r="GM134" s="314"/>
      <c r="GN134" s="314"/>
      <c r="GO134" s="314"/>
      <c r="GP134" s="314"/>
      <c r="GQ134" s="314"/>
      <c r="GR134" s="314"/>
      <c r="GS134" s="314"/>
      <c r="GT134" s="314"/>
      <c r="GU134" s="314"/>
      <c r="GV134" s="314"/>
      <c r="GW134" s="314"/>
      <c r="GX134" s="314"/>
      <c r="GY134" s="314"/>
      <c r="GZ134" s="314"/>
      <c r="HA134" s="314"/>
      <c r="HB134" s="314"/>
      <c r="HC134" s="314"/>
      <c r="HD134" s="314"/>
      <c r="HE134" s="314"/>
      <c r="HF134" s="314"/>
      <c r="HG134" s="314"/>
      <c r="HH134" s="314"/>
      <c r="HI134" s="314"/>
      <c r="HJ134" s="314"/>
      <c r="HK134" s="314"/>
      <c r="HL134" s="314"/>
      <c r="HM134" s="314"/>
      <c r="HN134" s="314"/>
      <c r="HO134" s="314"/>
      <c r="HP134" s="314"/>
      <c r="HQ134" s="314"/>
      <c r="HR134" s="314"/>
      <c r="HS134" s="314"/>
      <c r="HT134" s="314"/>
      <c r="HU134" s="314"/>
      <c r="HV134" s="314"/>
      <c r="HW134" s="314"/>
      <c r="HX134" s="314"/>
      <c r="HY134" s="314"/>
      <c r="HZ134" s="314"/>
      <c r="IA134" s="314"/>
      <c r="IB134" s="314"/>
      <c r="IC134" s="314"/>
    </row>
    <row r="135" ht="12.75">
      <c r="A135" s="277"/>
    </row>
  </sheetData>
  <sheetProtection/>
  <autoFilter ref="A3:Q134"/>
  <mergeCells count="4">
    <mergeCell ref="A18:A19"/>
    <mergeCell ref="A24:A25"/>
    <mergeCell ref="A2:Q2"/>
    <mergeCell ref="A1:Q1"/>
  </mergeCells>
  <dataValidations count="2">
    <dataValidation type="textLength" allowBlank="1" showInputMessage="1" showErrorMessage="1" promptTitle="Cualquier contenido" error="Escriba un texto " sqref="P119">
      <formula1>0</formula1>
      <formula2>3500</formula2>
    </dataValidation>
    <dataValidation type="textLength" allowBlank="1" showInputMessage="1" showErrorMessage="1" promptTitle="Cualquier contenido" error="Escriba un texto " sqref="P21:P22">
      <formula1>0</formula1>
      <formula2>3500</formula2>
    </dataValidation>
  </dataValidations>
  <printOptions horizontalCentered="1" verticalCentered="1"/>
  <pageMargins left="1.1811023622047245" right="0" top="0.3937007874015748" bottom="0.7874015748031497" header="0" footer="0.5905511811023623"/>
  <pageSetup horizontalDpi="600" verticalDpi="600" orientation="landscape" paperSize="5" scale="45" r:id="rId1"/>
  <headerFooter alignWithMargins="0">
    <oddFooter>&amp;R&amp;P de &amp;N
</oddFooter>
  </headerFooter>
</worksheet>
</file>

<file path=xl/worksheets/sheet3.xml><?xml version="1.0" encoding="utf-8"?>
<worksheet xmlns="http://schemas.openxmlformats.org/spreadsheetml/2006/main" xmlns:r="http://schemas.openxmlformats.org/officeDocument/2006/relationships">
  <sheetPr>
    <tabColor indexed="10"/>
  </sheetPr>
  <dimension ref="A1:N22"/>
  <sheetViews>
    <sheetView zoomScale="80" zoomScaleNormal="80" zoomScalePageLayoutView="0" workbookViewId="0" topLeftCell="A1">
      <pane xSplit="3" ySplit="4" topLeftCell="D19" activePane="bottomRight" state="frozen"/>
      <selection pane="topLeft" activeCell="A1" sqref="A1"/>
      <selection pane="topRight" activeCell="D1" sqref="D1"/>
      <selection pane="bottomLeft" activeCell="A3" sqref="A3"/>
      <selection pane="bottomRight" activeCell="A19" sqref="A19"/>
    </sheetView>
  </sheetViews>
  <sheetFormatPr defaultColWidth="11.421875" defaultRowHeight="12.75"/>
  <cols>
    <col min="1" max="1" width="9.421875" style="0" customWidth="1"/>
    <col min="2" max="2" width="18.140625" style="0" customWidth="1"/>
    <col min="3" max="3" width="35.57421875" style="378" customWidth="1"/>
    <col min="4" max="4" width="21.00390625" style="0" customWidth="1"/>
    <col min="5" max="5" width="18.28125" style="0" customWidth="1"/>
    <col min="6" max="6" width="14.7109375" style="0" customWidth="1"/>
    <col min="7" max="7" width="4.57421875" style="0" customWidth="1"/>
    <col min="8" max="8" width="14.7109375" style="0" customWidth="1"/>
    <col min="9" max="9" width="17.00390625" style="0" customWidth="1"/>
    <col min="10" max="10" width="13.00390625" style="0" customWidth="1"/>
    <col min="11" max="11" width="10.8515625" style="0" customWidth="1"/>
    <col min="12" max="12" width="14.00390625" style="0" customWidth="1"/>
    <col min="13" max="13" width="14.7109375" style="0" customWidth="1"/>
  </cols>
  <sheetData>
    <row r="1" spans="1:13" ht="15.75">
      <c r="A1" s="399" t="s">
        <v>556</v>
      </c>
      <c r="B1" s="400"/>
      <c r="C1" s="400"/>
      <c r="D1" s="400"/>
      <c r="E1" s="400"/>
      <c r="F1" s="400"/>
      <c r="G1" s="400"/>
      <c r="H1" s="400"/>
      <c r="I1" s="400"/>
      <c r="J1" s="400"/>
      <c r="K1" s="400"/>
      <c r="L1" s="400"/>
      <c r="M1" s="401"/>
    </row>
    <row r="2" spans="1:13" ht="15.75">
      <c r="A2" s="402" t="s">
        <v>569</v>
      </c>
      <c r="B2" s="403"/>
      <c r="C2" s="403"/>
      <c r="D2" s="403"/>
      <c r="E2" s="403"/>
      <c r="F2" s="403"/>
      <c r="G2" s="403"/>
      <c r="H2" s="403"/>
      <c r="I2" s="403"/>
      <c r="J2" s="403"/>
      <c r="K2" s="403"/>
      <c r="L2" s="403"/>
      <c r="M2" s="404"/>
    </row>
    <row r="3" spans="1:13" ht="24.75" customHeight="1">
      <c r="A3" s="395" t="s">
        <v>404</v>
      </c>
      <c r="B3" s="395" t="s">
        <v>405</v>
      </c>
      <c r="C3" s="397" t="s">
        <v>406</v>
      </c>
      <c r="D3" s="397" t="s">
        <v>407</v>
      </c>
      <c r="E3" s="397" t="s">
        <v>408</v>
      </c>
      <c r="F3" s="405" t="s">
        <v>409</v>
      </c>
      <c r="G3" s="406"/>
      <c r="H3" s="407"/>
      <c r="I3" s="408" t="s">
        <v>410</v>
      </c>
      <c r="J3" s="410" t="s">
        <v>411</v>
      </c>
      <c r="K3" s="412" t="s">
        <v>412</v>
      </c>
      <c r="L3" s="410" t="s">
        <v>413</v>
      </c>
      <c r="M3" s="414" t="s">
        <v>414</v>
      </c>
    </row>
    <row r="4" spans="1:13" ht="132" customHeight="1">
      <c r="A4" s="396"/>
      <c r="B4" s="396"/>
      <c r="C4" s="398"/>
      <c r="D4" s="398"/>
      <c r="E4" s="398"/>
      <c r="F4" s="141" t="s">
        <v>415</v>
      </c>
      <c r="G4" s="141" t="s">
        <v>416</v>
      </c>
      <c r="H4" s="367" t="s">
        <v>417</v>
      </c>
      <c r="I4" s="409"/>
      <c r="J4" s="411"/>
      <c r="K4" s="413"/>
      <c r="L4" s="411"/>
      <c r="M4" s="415"/>
    </row>
    <row r="5" spans="1:13" s="1" customFormat="1" ht="90" customHeight="1">
      <c r="A5" s="66" t="s">
        <v>418</v>
      </c>
      <c r="B5" s="142" t="s">
        <v>419</v>
      </c>
      <c r="C5" s="322" t="s">
        <v>420</v>
      </c>
      <c r="D5" s="144" t="s">
        <v>421</v>
      </c>
      <c r="E5" s="145">
        <v>2000000</v>
      </c>
      <c r="F5" s="146">
        <v>830145410</v>
      </c>
      <c r="G5" s="147">
        <v>0</v>
      </c>
      <c r="H5" s="148" t="s">
        <v>422</v>
      </c>
      <c r="I5" s="150">
        <v>41680</v>
      </c>
      <c r="J5" s="150" t="s">
        <v>233</v>
      </c>
      <c r="K5" s="66">
        <v>0</v>
      </c>
      <c r="L5" s="150">
        <v>41731</v>
      </c>
      <c r="M5" s="152" t="s">
        <v>423</v>
      </c>
    </row>
    <row r="6" spans="1:13" s="1" customFormat="1" ht="129" customHeight="1">
      <c r="A6" s="66" t="s">
        <v>424</v>
      </c>
      <c r="B6" s="142" t="s">
        <v>425</v>
      </c>
      <c r="C6" s="78" t="s">
        <v>426</v>
      </c>
      <c r="D6" s="144" t="s">
        <v>427</v>
      </c>
      <c r="E6" s="145">
        <v>1839240</v>
      </c>
      <c r="F6" s="146">
        <v>811007601</v>
      </c>
      <c r="G6" s="147">
        <v>0</v>
      </c>
      <c r="H6" s="148" t="s">
        <v>428</v>
      </c>
      <c r="I6" s="150">
        <v>41691</v>
      </c>
      <c r="J6" s="150">
        <v>41690</v>
      </c>
      <c r="K6" s="66">
        <v>60</v>
      </c>
      <c r="L6" s="150">
        <v>41750</v>
      </c>
      <c r="M6" s="153" t="s">
        <v>429</v>
      </c>
    </row>
    <row r="7" spans="1:13" s="1" customFormat="1" ht="201.75" customHeight="1">
      <c r="A7" s="109" t="s">
        <v>431</v>
      </c>
      <c r="B7" s="149" t="s">
        <v>432</v>
      </c>
      <c r="C7" s="78" t="s">
        <v>433</v>
      </c>
      <c r="D7" s="131" t="s">
        <v>427</v>
      </c>
      <c r="E7" s="145">
        <v>12000000</v>
      </c>
      <c r="F7" s="146">
        <v>17633834</v>
      </c>
      <c r="G7" s="147"/>
      <c r="H7" s="148" t="s">
        <v>434</v>
      </c>
      <c r="I7" s="150">
        <v>41715</v>
      </c>
      <c r="J7" s="150">
        <v>41716</v>
      </c>
      <c r="K7" s="66">
        <v>60</v>
      </c>
      <c r="L7" s="156">
        <v>41777</v>
      </c>
      <c r="M7" s="78" t="s">
        <v>435</v>
      </c>
    </row>
    <row r="8" spans="1:13" s="1" customFormat="1" ht="126" customHeight="1">
      <c r="A8" s="66" t="s">
        <v>436</v>
      </c>
      <c r="B8" s="149" t="s">
        <v>437</v>
      </c>
      <c r="C8" s="78" t="s">
        <v>438</v>
      </c>
      <c r="D8" s="144" t="s">
        <v>427</v>
      </c>
      <c r="E8" s="145">
        <v>20000000</v>
      </c>
      <c r="F8" s="146">
        <v>830100940</v>
      </c>
      <c r="G8" s="147">
        <v>9</v>
      </c>
      <c r="H8" s="148" t="s">
        <v>439</v>
      </c>
      <c r="I8" s="150">
        <v>41725</v>
      </c>
      <c r="J8" s="150">
        <v>41727</v>
      </c>
      <c r="K8" s="66">
        <v>60</v>
      </c>
      <c r="L8" s="156">
        <v>41788</v>
      </c>
      <c r="M8" s="152" t="s">
        <v>423</v>
      </c>
    </row>
    <row r="9" spans="1:13" s="1" customFormat="1" ht="172.5" customHeight="1">
      <c r="A9" s="78" t="s">
        <v>440</v>
      </c>
      <c r="B9" s="142" t="s">
        <v>441</v>
      </c>
      <c r="C9" s="78" t="s">
        <v>442</v>
      </c>
      <c r="D9" s="144" t="s">
        <v>421</v>
      </c>
      <c r="E9" s="191">
        <v>10000000</v>
      </c>
      <c r="F9" s="146">
        <v>800193221</v>
      </c>
      <c r="G9" s="155">
        <v>0</v>
      </c>
      <c r="H9" s="78" t="s">
        <v>443</v>
      </c>
      <c r="I9" s="150">
        <v>41733</v>
      </c>
      <c r="J9" s="150">
        <v>41769</v>
      </c>
      <c r="K9" s="66">
        <v>60</v>
      </c>
      <c r="L9" s="150">
        <v>41830</v>
      </c>
      <c r="M9" s="142" t="s">
        <v>444</v>
      </c>
    </row>
    <row r="10" spans="1:13" s="1" customFormat="1" ht="125.25" customHeight="1">
      <c r="A10" s="66" t="s">
        <v>445</v>
      </c>
      <c r="B10" s="142" t="s">
        <v>446</v>
      </c>
      <c r="C10" s="78" t="s">
        <v>447</v>
      </c>
      <c r="D10" s="154" t="s">
        <v>430</v>
      </c>
      <c r="E10" s="191">
        <v>111000</v>
      </c>
      <c r="F10" s="146">
        <v>860509265</v>
      </c>
      <c r="G10" s="147">
        <v>1</v>
      </c>
      <c r="H10" s="148" t="s">
        <v>448</v>
      </c>
      <c r="I10" s="150">
        <v>41758</v>
      </c>
      <c r="J10" s="150">
        <v>41787</v>
      </c>
      <c r="K10" s="66">
        <v>30</v>
      </c>
      <c r="L10" s="150">
        <v>41818</v>
      </c>
      <c r="M10" s="109" t="s">
        <v>449</v>
      </c>
    </row>
    <row r="11" spans="1:13" s="1" customFormat="1" ht="115.5" customHeight="1">
      <c r="A11" s="66" t="s">
        <v>450</v>
      </c>
      <c r="B11" s="142" t="s">
        <v>451</v>
      </c>
      <c r="C11" s="78" t="s">
        <v>452</v>
      </c>
      <c r="D11" s="368" t="s">
        <v>427</v>
      </c>
      <c r="E11" s="191">
        <v>297000</v>
      </c>
      <c r="F11" s="146" t="s">
        <v>453</v>
      </c>
      <c r="G11" s="147">
        <v>6</v>
      </c>
      <c r="H11" s="148" t="s">
        <v>454</v>
      </c>
      <c r="I11" s="150">
        <v>41737</v>
      </c>
      <c r="J11" s="150">
        <v>41737</v>
      </c>
      <c r="K11" s="66">
        <v>90</v>
      </c>
      <c r="L11" s="150">
        <v>41828</v>
      </c>
      <c r="M11" s="109" t="s">
        <v>449</v>
      </c>
    </row>
    <row r="12" spans="1:13" s="1" customFormat="1" ht="165" customHeight="1">
      <c r="A12" s="66" t="s">
        <v>455</v>
      </c>
      <c r="B12" s="66" t="s">
        <v>456</v>
      </c>
      <c r="C12" s="78" t="s">
        <v>457</v>
      </c>
      <c r="D12" s="154" t="s">
        <v>430</v>
      </c>
      <c r="E12" s="191">
        <v>432000</v>
      </c>
      <c r="F12" s="146">
        <v>860001022</v>
      </c>
      <c r="G12" s="147">
        <v>7</v>
      </c>
      <c r="H12" s="148" t="s">
        <v>458</v>
      </c>
      <c r="I12" s="150">
        <v>41754</v>
      </c>
      <c r="J12" s="150">
        <v>41757</v>
      </c>
      <c r="K12" s="66">
        <v>90</v>
      </c>
      <c r="L12" s="150">
        <v>41848</v>
      </c>
      <c r="M12" s="109" t="s">
        <v>449</v>
      </c>
    </row>
    <row r="13" spans="1:13" s="1" customFormat="1" ht="102">
      <c r="A13" s="143" t="s">
        <v>459</v>
      </c>
      <c r="B13" s="142" t="s">
        <v>460</v>
      </c>
      <c r="C13" s="78" t="s">
        <v>461</v>
      </c>
      <c r="D13" s="154" t="s">
        <v>427</v>
      </c>
      <c r="E13" s="191">
        <v>7500000</v>
      </c>
      <c r="F13" s="158">
        <v>80814614</v>
      </c>
      <c r="G13" s="147"/>
      <c r="H13" s="78" t="s">
        <v>462</v>
      </c>
      <c r="I13" s="150">
        <v>41759</v>
      </c>
      <c r="J13" s="150">
        <v>41760</v>
      </c>
      <c r="K13" s="66">
        <v>45</v>
      </c>
      <c r="L13" s="157">
        <v>41805</v>
      </c>
      <c r="M13" s="152" t="s">
        <v>423</v>
      </c>
    </row>
    <row r="14" spans="1:13" s="1" customFormat="1" ht="86.25" customHeight="1">
      <c r="A14" s="66" t="s">
        <v>463</v>
      </c>
      <c r="B14" s="159" t="s">
        <v>464</v>
      </c>
      <c r="C14" s="78" t="s">
        <v>465</v>
      </c>
      <c r="D14" s="133" t="s">
        <v>427</v>
      </c>
      <c r="E14" s="151">
        <v>10500000</v>
      </c>
      <c r="F14" s="211">
        <v>830023178</v>
      </c>
      <c r="G14" s="369">
        <v>2</v>
      </c>
      <c r="H14" s="370" t="s">
        <v>466</v>
      </c>
      <c r="I14" s="162">
        <v>41774</v>
      </c>
      <c r="J14" s="165">
        <v>41774</v>
      </c>
      <c r="K14" s="66">
        <v>75</v>
      </c>
      <c r="L14" s="165">
        <v>41850</v>
      </c>
      <c r="M14" s="168" t="s">
        <v>423</v>
      </c>
    </row>
    <row r="15" spans="1:13" s="1" customFormat="1" ht="126" customHeight="1">
      <c r="A15" s="66" t="s">
        <v>445</v>
      </c>
      <c r="B15" s="322" t="s">
        <v>468</v>
      </c>
      <c r="C15" s="78" t="s">
        <v>447</v>
      </c>
      <c r="D15" s="154" t="s">
        <v>430</v>
      </c>
      <c r="E15" s="191">
        <v>28000</v>
      </c>
      <c r="F15" s="211">
        <v>860509265</v>
      </c>
      <c r="G15" s="161">
        <v>1</v>
      </c>
      <c r="H15" s="370" t="s">
        <v>469</v>
      </c>
      <c r="I15" s="162">
        <v>41772</v>
      </c>
      <c r="J15" s="165">
        <v>41818</v>
      </c>
      <c r="K15" s="66">
        <v>150</v>
      </c>
      <c r="L15" s="165">
        <v>41971</v>
      </c>
      <c r="M15" s="109" t="s">
        <v>449</v>
      </c>
    </row>
    <row r="16" spans="1:13" s="1" customFormat="1" ht="133.5" customHeight="1">
      <c r="A16" s="143" t="s">
        <v>470</v>
      </c>
      <c r="B16" s="322" t="s">
        <v>471</v>
      </c>
      <c r="C16" s="78" t="s">
        <v>472</v>
      </c>
      <c r="D16" s="154" t="s">
        <v>427</v>
      </c>
      <c r="E16" s="145">
        <v>12000000</v>
      </c>
      <c r="F16" s="158">
        <v>13495039</v>
      </c>
      <c r="G16" s="147"/>
      <c r="H16" s="78" t="s">
        <v>473</v>
      </c>
      <c r="I16" s="150">
        <v>41788</v>
      </c>
      <c r="J16" s="157">
        <v>41788</v>
      </c>
      <c r="K16" s="66">
        <v>60</v>
      </c>
      <c r="L16" s="157">
        <v>41848</v>
      </c>
      <c r="M16" s="153" t="s">
        <v>474</v>
      </c>
    </row>
    <row r="17" spans="1:13" s="1" customFormat="1" ht="142.5" customHeight="1">
      <c r="A17" s="143" t="s">
        <v>475</v>
      </c>
      <c r="B17" s="322" t="s">
        <v>476</v>
      </c>
      <c r="C17" s="78" t="s">
        <v>477</v>
      </c>
      <c r="D17" s="154" t="s">
        <v>427</v>
      </c>
      <c r="E17" s="145">
        <v>12000000</v>
      </c>
      <c r="F17" s="158">
        <v>46676852</v>
      </c>
      <c r="G17" s="147"/>
      <c r="H17" s="78" t="s">
        <v>478</v>
      </c>
      <c r="I17" s="150">
        <v>41788</v>
      </c>
      <c r="J17" s="157">
        <v>41788</v>
      </c>
      <c r="K17" s="66">
        <v>60</v>
      </c>
      <c r="L17" s="157">
        <v>41848</v>
      </c>
      <c r="M17" s="153" t="s">
        <v>474</v>
      </c>
    </row>
    <row r="18" spans="1:14" s="372" customFormat="1" ht="76.5">
      <c r="A18" s="66" t="s">
        <v>510</v>
      </c>
      <c r="B18" s="159" t="s">
        <v>511</v>
      </c>
      <c r="C18" s="78" t="s">
        <v>512</v>
      </c>
      <c r="D18" s="154" t="s">
        <v>427</v>
      </c>
      <c r="E18" s="163">
        <v>4500000</v>
      </c>
      <c r="F18" s="211">
        <v>900062917</v>
      </c>
      <c r="G18" s="161">
        <v>9</v>
      </c>
      <c r="H18" s="370" t="s">
        <v>513</v>
      </c>
      <c r="I18" s="380">
        <v>41793</v>
      </c>
      <c r="J18" s="375">
        <v>41793</v>
      </c>
      <c r="K18" s="66">
        <v>30</v>
      </c>
      <c r="L18" s="376">
        <v>41822</v>
      </c>
      <c r="M18" s="168" t="s">
        <v>423</v>
      </c>
      <c r="N18" s="371"/>
    </row>
    <row r="19" spans="1:13" s="377" customFormat="1" ht="78.75" customHeight="1">
      <c r="A19" s="322" t="s">
        <v>514</v>
      </c>
      <c r="B19" s="373" t="s">
        <v>515</v>
      </c>
      <c r="C19" s="78" t="s">
        <v>570</v>
      </c>
      <c r="D19" s="374" t="s">
        <v>516</v>
      </c>
      <c r="E19" s="164">
        <v>21246618</v>
      </c>
      <c r="F19" s="211" t="s">
        <v>517</v>
      </c>
      <c r="G19" s="161">
        <v>8</v>
      </c>
      <c r="H19" s="370" t="s">
        <v>518</v>
      </c>
      <c r="I19" s="162">
        <v>41820</v>
      </c>
      <c r="J19" s="162" t="s">
        <v>233</v>
      </c>
      <c r="K19" s="66" t="s">
        <v>233</v>
      </c>
      <c r="L19" s="167" t="s">
        <v>233</v>
      </c>
      <c r="M19" s="78" t="s">
        <v>519</v>
      </c>
    </row>
    <row r="20" spans="1:14" s="300" customFormat="1" ht="139.5" customHeight="1">
      <c r="A20" s="109" t="s">
        <v>520</v>
      </c>
      <c r="B20" s="159" t="s">
        <v>521</v>
      </c>
      <c r="C20" s="212" t="s">
        <v>522</v>
      </c>
      <c r="D20" s="160" t="s">
        <v>430</v>
      </c>
      <c r="E20" s="163">
        <v>436725800</v>
      </c>
      <c r="F20" s="211">
        <v>830049916</v>
      </c>
      <c r="G20" s="161">
        <v>4</v>
      </c>
      <c r="H20" s="187" t="s">
        <v>523</v>
      </c>
      <c r="I20" s="162">
        <v>41820</v>
      </c>
      <c r="J20" s="162">
        <v>41820</v>
      </c>
      <c r="K20" s="66">
        <v>60</v>
      </c>
      <c r="L20" s="166">
        <v>41880</v>
      </c>
      <c r="M20" s="78" t="s">
        <v>519</v>
      </c>
      <c r="N20" s="213"/>
    </row>
    <row r="21" spans="1:14" s="275" customFormat="1" ht="44.25" customHeight="1">
      <c r="A21" s="264"/>
      <c r="B21" s="265"/>
      <c r="C21" s="266"/>
      <c r="D21" s="379" t="s">
        <v>568</v>
      </c>
      <c r="E21" s="276">
        <f>SUM(E5:E20)</f>
        <v>551179658</v>
      </c>
      <c r="F21" s="267"/>
      <c r="G21" s="268"/>
      <c r="H21" s="269"/>
      <c r="I21" s="270"/>
      <c r="J21" s="270"/>
      <c r="K21" s="271"/>
      <c r="L21" s="272"/>
      <c r="M21" s="273"/>
      <c r="N21" s="274"/>
    </row>
    <row r="22" ht="12.75">
      <c r="E22" s="135"/>
    </row>
  </sheetData>
  <sheetProtection/>
  <protectedRanges>
    <protectedRange password="D51F" sqref="F9:G9" name="Rango1_1_1_6"/>
  </protectedRanges>
  <autoFilter ref="A4:M21"/>
  <mergeCells count="13">
    <mergeCell ref="K3:K4"/>
    <mergeCell ref="L3:L4"/>
    <mergeCell ref="M3:M4"/>
    <mergeCell ref="A3:A4"/>
    <mergeCell ref="B3:B4"/>
    <mergeCell ref="C3:C4"/>
    <mergeCell ref="D3:D4"/>
    <mergeCell ref="E3:E4"/>
    <mergeCell ref="A1:M1"/>
    <mergeCell ref="A2:M2"/>
    <mergeCell ref="F3:H3"/>
    <mergeCell ref="I3:I4"/>
    <mergeCell ref="J3:J4"/>
  </mergeCells>
  <dataValidations count="7">
    <dataValidation type="list" allowBlank="1" showInputMessage="1" showErrorMessage="1" promptTitle="Seleccione un elemento de la lista" errorTitle="Entrada no válida" error="Por favor seleccione un elemento de la lista" sqref="D11 D9">
      <formula1>$B$8:$B$23</formula1>
    </dataValidation>
    <dataValidation type="list" allowBlank="1" showInputMessage="1" showErrorMessage="1" promptTitle="Seleccione un elemento de la lista" errorTitle="Entrada no válida" error="Por favor seleccione un elemento de la lista" sqref="D14 D7">
      <formula1>$B$8:$B$21</formula1>
    </dataValidation>
    <dataValidation type="list" allowBlank="1" showInputMessage="1" showErrorMessage="1" promptTitle="Seleccione un elemento de la lista" errorTitle="Entrada no válida" error="Por favor seleccione un elemento de la lista" sqref="D8">
      <formula1>$A$10:$A$21</formula1>
    </dataValidation>
    <dataValidation type="textLength" allowBlank="1" showInputMessage="1" showErrorMessage="1" promptTitle="Cualquier contenido" error="Escriba un texto " sqref="A9">
      <formula1>0</formula1>
      <formula2>3500</formula2>
    </dataValidation>
    <dataValidation type="list" allowBlank="1" showInputMessage="1" showErrorMessage="1" promptTitle="Seleccione un elemento de la lista" errorTitle="Entrada no válida" error="Por favor seleccione un elemento de la lista" sqref="D16:D18 D13">
      <formula1>$C$50785:$C$50873</formula1>
    </dataValidation>
    <dataValidation type="list" allowBlank="1" showInputMessage="1" showErrorMessage="1" promptTitle="Seleccione un elemento de la lista" errorTitle="Entrada no válida" error="Por favor seleccione un elemento de la lista" sqref="D20">
      <formula1>$B$51048:$B$51136</formula1>
    </dataValidation>
    <dataValidation type="list" allowBlank="1" showInputMessage="1" showErrorMessage="1" promptTitle="Seleccione un elemento de la lista" errorTitle="Entrada no válida" error="Por favor seleccione un elemento de la lista" sqref="D5:D6">
      <formula1>$A$9:$A$21</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estudiante</cp:lastModifiedBy>
  <cp:lastPrinted>2014-07-10T15:09:13Z</cp:lastPrinted>
  <dcterms:created xsi:type="dcterms:W3CDTF">2012-05-03T16:02:33Z</dcterms:created>
  <dcterms:modified xsi:type="dcterms:W3CDTF">2014-07-16T16:13:23Z</dcterms:modified>
  <cp:category/>
  <cp:version/>
  <cp:contentType/>
  <cp:contentStatus/>
</cp:coreProperties>
</file>